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6-2028\Таблицы к пояснительной\"/>
    </mc:Choice>
  </mc:AlternateContent>
  <bookViews>
    <workbookView xWindow="630" yWindow="600" windowWidth="37095" windowHeight="17055"/>
  </bookViews>
  <sheets>
    <sheet name="Подпрогр. и непрогр. " sheetId="3" r:id="rId1"/>
    <sheet name="МП" sheetId="4" r:id="rId2"/>
  </sheets>
  <definedNames>
    <definedName name="_xlnm._FilterDatabase" localSheetId="1" hidden="1">МП!$A$5:$N$78</definedName>
    <definedName name="_xlnm.Print_Titles" localSheetId="1">МП!#REF!</definedName>
    <definedName name="_xlnm.Print_Titles" localSheetId="0">'Подпрогр. и непрогр. '!$5:$7</definedName>
    <definedName name="_xlnm.Print_Area" localSheetId="1">МП!#REF!</definedName>
  </definedNames>
  <calcPr calcId="152511"/>
</workbook>
</file>

<file path=xl/calcChain.xml><?xml version="1.0" encoding="utf-8"?>
<calcChain xmlns="http://schemas.openxmlformats.org/spreadsheetml/2006/main">
  <c r="N71" i="4" l="1"/>
  <c r="N78" i="4" s="1"/>
  <c r="M71" i="4"/>
  <c r="M78" i="4" s="1"/>
  <c r="N68" i="4"/>
  <c r="M68" i="4"/>
  <c r="N67" i="4"/>
  <c r="M67" i="4"/>
  <c r="N62" i="4"/>
  <c r="M62" i="4"/>
  <c r="N58" i="4"/>
  <c r="M58" i="4"/>
  <c r="N46" i="4"/>
  <c r="M46" i="4"/>
  <c r="N32" i="4"/>
  <c r="M32" i="4"/>
  <c r="N24" i="4"/>
  <c r="M24" i="4"/>
  <c r="N19" i="4"/>
  <c r="M19" i="4"/>
  <c r="N15" i="4"/>
  <c r="M15" i="4"/>
  <c r="N8" i="4"/>
  <c r="M8" i="4"/>
  <c r="N71" i="3"/>
  <c r="N78" i="3" s="1"/>
  <c r="M71" i="3"/>
  <c r="M78" i="3" s="1"/>
  <c r="N68" i="3"/>
  <c r="M68" i="3"/>
  <c r="N67" i="3"/>
  <c r="M67" i="3"/>
  <c r="N62" i="3"/>
  <c r="M62" i="3"/>
  <c r="N58" i="3"/>
  <c r="M58" i="3"/>
  <c r="N46" i="3"/>
  <c r="M46" i="3"/>
  <c r="N32" i="3"/>
  <c r="M32" i="3"/>
  <c r="N24" i="3"/>
  <c r="M24" i="3"/>
  <c r="N19" i="3"/>
  <c r="M19" i="3"/>
  <c r="N15" i="3"/>
  <c r="M15" i="3"/>
  <c r="N8" i="3"/>
  <c r="M8" i="3"/>
  <c r="F71" i="4"/>
  <c r="F67" i="4"/>
  <c r="F78" i="4" s="1"/>
  <c r="F65" i="4"/>
  <c r="F63" i="4"/>
  <c r="F62" i="4"/>
  <c r="F58" i="4"/>
  <c r="F46" i="4"/>
  <c r="F32" i="4"/>
  <c r="F24" i="4"/>
  <c r="F19" i="4"/>
  <c r="F15" i="4"/>
  <c r="F8" i="4"/>
  <c r="F71" i="3"/>
  <c r="F78" i="3" s="1"/>
  <c r="F67" i="3"/>
  <c r="F65" i="3"/>
  <c r="F63" i="3"/>
  <c r="F62" i="3"/>
  <c r="F58" i="3"/>
  <c r="F46" i="3"/>
  <c r="F32" i="3"/>
  <c r="F24" i="3"/>
  <c r="F19" i="3"/>
  <c r="F15" i="3"/>
  <c r="F8" i="3"/>
  <c r="K77" i="4" l="1"/>
  <c r="I77" i="4"/>
  <c r="H77" i="4"/>
  <c r="G77" i="4"/>
  <c r="L76" i="4"/>
  <c r="K76" i="4"/>
  <c r="J76" i="4"/>
  <c r="I76" i="4"/>
  <c r="H76" i="4"/>
  <c r="G76" i="4"/>
  <c r="L75" i="4"/>
  <c r="K75" i="4"/>
  <c r="J75" i="4"/>
  <c r="I75" i="4"/>
  <c r="H75" i="4"/>
  <c r="G75" i="4"/>
  <c r="L74" i="4"/>
  <c r="K74" i="4"/>
  <c r="J74" i="4"/>
  <c r="I74" i="4"/>
  <c r="H74" i="4"/>
  <c r="G74" i="4"/>
  <c r="L73" i="4"/>
  <c r="K73" i="4"/>
  <c r="J73" i="4"/>
  <c r="I73" i="4"/>
  <c r="H73" i="4"/>
  <c r="G73" i="4"/>
  <c r="L72" i="4"/>
  <c r="K72" i="4"/>
  <c r="J72" i="4"/>
  <c r="I72" i="4"/>
  <c r="H72" i="4"/>
  <c r="G72" i="4"/>
  <c r="L71" i="4"/>
  <c r="E71" i="4"/>
  <c r="D71" i="4"/>
  <c r="C71" i="4"/>
  <c r="L70" i="4"/>
  <c r="K70" i="4"/>
  <c r="J70" i="4"/>
  <c r="I70" i="4"/>
  <c r="H70" i="4"/>
  <c r="G70" i="4"/>
  <c r="L69" i="4"/>
  <c r="K69" i="4"/>
  <c r="J69" i="4"/>
  <c r="I69" i="4"/>
  <c r="H69" i="4"/>
  <c r="G69" i="4"/>
  <c r="L68" i="4"/>
  <c r="K68" i="4"/>
  <c r="J68" i="4"/>
  <c r="I68" i="4"/>
  <c r="H68" i="4"/>
  <c r="G68" i="4"/>
  <c r="L67" i="4"/>
  <c r="K67" i="4"/>
  <c r="E67" i="4"/>
  <c r="D67" i="4"/>
  <c r="C67" i="4"/>
  <c r="L66" i="4"/>
  <c r="K66" i="4"/>
  <c r="J66" i="4"/>
  <c r="I66" i="4"/>
  <c r="H66" i="4"/>
  <c r="G66" i="4"/>
  <c r="L65" i="4"/>
  <c r="K65" i="4"/>
  <c r="J65" i="4"/>
  <c r="I65" i="4"/>
  <c r="H65" i="4"/>
  <c r="G65" i="4"/>
  <c r="L64" i="4"/>
  <c r="K64" i="4"/>
  <c r="J64" i="4"/>
  <c r="I64" i="4"/>
  <c r="H64" i="4"/>
  <c r="G64" i="4"/>
  <c r="L63" i="4"/>
  <c r="K63" i="4"/>
  <c r="J63" i="4"/>
  <c r="I63" i="4"/>
  <c r="H63" i="4"/>
  <c r="G63" i="4"/>
  <c r="G62" i="4"/>
  <c r="E62" i="4"/>
  <c r="D62" i="4"/>
  <c r="C62" i="4"/>
  <c r="L61" i="4"/>
  <c r="K61" i="4"/>
  <c r="J61" i="4"/>
  <c r="I61" i="4"/>
  <c r="G61" i="4"/>
  <c r="L60" i="4"/>
  <c r="K60" i="4"/>
  <c r="J60" i="4"/>
  <c r="I60" i="4"/>
  <c r="H60" i="4"/>
  <c r="G60" i="4"/>
  <c r="L59" i="4"/>
  <c r="K59" i="4"/>
  <c r="J59" i="4"/>
  <c r="I59" i="4"/>
  <c r="H59" i="4"/>
  <c r="G59" i="4"/>
  <c r="K58" i="4"/>
  <c r="E58" i="4"/>
  <c r="D58" i="4"/>
  <c r="C58" i="4"/>
  <c r="L57" i="4"/>
  <c r="K57" i="4"/>
  <c r="J57" i="4"/>
  <c r="I57" i="4"/>
  <c r="G57" i="4"/>
  <c r="K56" i="4"/>
  <c r="I56" i="4"/>
  <c r="H56" i="4"/>
  <c r="G56" i="4"/>
  <c r="K55" i="4"/>
  <c r="I55" i="4"/>
  <c r="H55" i="4"/>
  <c r="G55" i="4"/>
  <c r="L54" i="4"/>
  <c r="K54" i="4"/>
  <c r="J54" i="4"/>
  <c r="I54" i="4"/>
  <c r="H54" i="4"/>
  <c r="G54" i="4"/>
  <c r="L53" i="4"/>
  <c r="K53" i="4"/>
  <c r="J53" i="4"/>
  <c r="I53" i="4"/>
  <c r="H53" i="4"/>
  <c r="G53" i="4"/>
  <c r="L52" i="4"/>
  <c r="K52" i="4"/>
  <c r="J52" i="4"/>
  <c r="I52" i="4"/>
  <c r="H52" i="4"/>
  <c r="G52" i="4"/>
  <c r="L51" i="4"/>
  <c r="K51" i="4"/>
  <c r="J51" i="4"/>
  <c r="I51" i="4"/>
  <c r="H51" i="4"/>
  <c r="G51" i="4"/>
  <c r="L50" i="4"/>
  <c r="K50" i="4"/>
  <c r="J50" i="4"/>
  <c r="I50" i="4"/>
  <c r="H50" i="4"/>
  <c r="G50" i="4"/>
  <c r="L49" i="4"/>
  <c r="K49" i="4"/>
  <c r="J49" i="4"/>
  <c r="I49" i="4"/>
  <c r="H49" i="4"/>
  <c r="G49" i="4"/>
  <c r="L48" i="4"/>
  <c r="K48" i="4"/>
  <c r="J48" i="4"/>
  <c r="I48" i="4"/>
  <c r="H48" i="4"/>
  <c r="G48" i="4"/>
  <c r="L47" i="4"/>
  <c r="K47" i="4"/>
  <c r="J47" i="4"/>
  <c r="I47" i="4"/>
  <c r="H47" i="4"/>
  <c r="G47" i="4"/>
  <c r="E46" i="4"/>
  <c r="L46" i="4" s="1"/>
  <c r="D46" i="4"/>
  <c r="J46" i="4" s="1"/>
  <c r="C46" i="4"/>
  <c r="G46" i="4" s="1"/>
  <c r="K45" i="4"/>
  <c r="I45" i="4"/>
  <c r="G45" i="4"/>
  <c r="L44" i="4"/>
  <c r="K44" i="4"/>
  <c r="J44" i="4"/>
  <c r="I44" i="4"/>
  <c r="H44" i="4"/>
  <c r="G44" i="4"/>
  <c r="K43" i="4"/>
  <c r="I43" i="4"/>
  <c r="G43" i="4"/>
  <c r="K42" i="4"/>
  <c r="I42" i="4"/>
  <c r="H42" i="4"/>
  <c r="G42" i="4"/>
  <c r="L41" i="4"/>
  <c r="K41" i="4"/>
  <c r="J41" i="4"/>
  <c r="I41" i="4"/>
  <c r="H41" i="4"/>
  <c r="G41" i="4"/>
  <c r="L40" i="4"/>
  <c r="K40" i="4"/>
  <c r="J40" i="4"/>
  <c r="I40" i="4"/>
  <c r="H40" i="4"/>
  <c r="G40" i="4"/>
  <c r="L39" i="4"/>
  <c r="K39" i="4"/>
  <c r="J39" i="4"/>
  <c r="I39" i="4"/>
  <c r="H39" i="4"/>
  <c r="G39" i="4"/>
  <c r="L38" i="4"/>
  <c r="K38" i="4"/>
  <c r="J38" i="4"/>
  <c r="I38" i="4"/>
  <c r="H38" i="4"/>
  <c r="G38" i="4"/>
  <c r="L37" i="4"/>
  <c r="K37" i="4"/>
  <c r="J37" i="4"/>
  <c r="I37" i="4"/>
  <c r="H37" i="4"/>
  <c r="G37" i="4"/>
  <c r="L36" i="4"/>
  <c r="K36" i="4"/>
  <c r="J36" i="4"/>
  <c r="I36" i="4"/>
  <c r="H36" i="4"/>
  <c r="G36" i="4"/>
  <c r="L35" i="4"/>
  <c r="K35" i="4"/>
  <c r="J35" i="4"/>
  <c r="I35" i="4"/>
  <c r="H35" i="4"/>
  <c r="G35" i="4"/>
  <c r="L34" i="4"/>
  <c r="K34" i="4"/>
  <c r="J34" i="4"/>
  <c r="I34" i="4"/>
  <c r="H34" i="4"/>
  <c r="G34" i="4"/>
  <c r="L33" i="4"/>
  <c r="K33" i="4"/>
  <c r="J33" i="4"/>
  <c r="I33" i="4"/>
  <c r="H33" i="4"/>
  <c r="G33" i="4"/>
  <c r="L32" i="4"/>
  <c r="K32" i="4"/>
  <c r="E32" i="4"/>
  <c r="D32" i="4"/>
  <c r="C32" i="4"/>
  <c r="L31" i="4"/>
  <c r="K31" i="4"/>
  <c r="J31" i="4"/>
  <c r="I31" i="4"/>
  <c r="G31" i="4"/>
  <c r="L30" i="4"/>
  <c r="K30" i="4"/>
  <c r="J30" i="4"/>
  <c r="I30" i="4"/>
  <c r="H30" i="4"/>
  <c r="G30" i="4"/>
  <c r="L29" i="4"/>
  <c r="K29" i="4"/>
  <c r="J29" i="4"/>
  <c r="I29" i="4"/>
  <c r="H29" i="4"/>
  <c r="G29" i="4"/>
  <c r="L28" i="4"/>
  <c r="K28" i="4"/>
  <c r="J28" i="4"/>
  <c r="I28" i="4"/>
  <c r="H28" i="4"/>
  <c r="G28" i="4"/>
  <c r="L27" i="4"/>
  <c r="K27" i="4"/>
  <c r="J27" i="4"/>
  <c r="I27" i="4"/>
  <c r="G27" i="4"/>
  <c r="L26" i="4"/>
  <c r="K26" i="4"/>
  <c r="J26" i="4"/>
  <c r="I26" i="4"/>
  <c r="H26" i="4"/>
  <c r="G26" i="4"/>
  <c r="L25" i="4"/>
  <c r="K25" i="4"/>
  <c r="J25" i="4"/>
  <c r="I25" i="4"/>
  <c r="H25" i="4"/>
  <c r="G25" i="4"/>
  <c r="L24" i="4"/>
  <c r="E24" i="4"/>
  <c r="D24" i="4"/>
  <c r="C24" i="4"/>
  <c r="L23" i="4"/>
  <c r="K23" i="4"/>
  <c r="J23" i="4"/>
  <c r="I23" i="4"/>
  <c r="H23" i="4"/>
  <c r="G23" i="4"/>
  <c r="K22" i="4"/>
  <c r="I22" i="4"/>
  <c r="H22" i="4"/>
  <c r="G22" i="4"/>
  <c r="L21" i="4"/>
  <c r="K21" i="4"/>
  <c r="J21" i="4"/>
  <c r="I21" i="4"/>
  <c r="H21" i="4"/>
  <c r="G21" i="4"/>
  <c r="L20" i="4"/>
  <c r="K20" i="4"/>
  <c r="J20" i="4"/>
  <c r="I20" i="4"/>
  <c r="H20" i="4"/>
  <c r="G20" i="4"/>
  <c r="E19" i="4"/>
  <c r="L19" i="4" s="1"/>
  <c r="D19" i="4"/>
  <c r="C19" i="4"/>
  <c r="G19" i="4" s="1"/>
  <c r="L18" i="4"/>
  <c r="K18" i="4"/>
  <c r="J18" i="4"/>
  <c r="I18" i="4"/>
  <c r="H18" i="4"/>
  <c r="G18" i="4"/>
  <c r="L17" i="4"/>
  <c r="K17" i="4"/>
  <c r="J17" i="4"/>
  <c r="I17" i="4"/>
  <c r="H17" i="4"/>
  <c r="G17" i="4"/>
  <c r="L16" i="4"/>
  <c r="K16" i="4"/>
  <c r="J16" i="4"/>
  <c r="I16" i="4"/>
  <c r="H16" i="4"/>
  <c r="G16" i="4"/>
  <c r="E15" i="4"/>
  <c r="D15" i="4"/>
  <c r="C15" i="4"/>
  <c r="L14" i="4"/>
  <c r="K14" i="4"/>
  <c r="J14" i="4"/>
  <c r="I14" i="4"/>
  <c r="H14" i="4"/>
  <c r="G14" i="4"/>
  <c r="L13" i="4"/>
  <c r="K13" i="4"/>
  <c r="J13" i="4"/>
  <c r="I13" i="4"/>
  <c r="H13" i="4"/>
  <c r="G13" i="4"/>
  <c r="L12" i="4"/>
  <c r="K12" i="4"/>
  <c r="J12" i="4"/>
  <c r="I12" i="4"/>
  <c r="H12" i="4"/>
  <c r="G12" i="4"/>
  <c r="L11" i="4"/>
  <c r="K11" i="4"/>
  <c r="J11" i="4"/>
  <c r="I11" i="4"/>
  <c r="H11" i="4"/>
  <c r="G11" i="4"/>
  <c r="L10" i="4"/>
  <c r="K10" i="4"/>
  <c r="J10" i="4"/>
  <c r="I10" i="4"/>
  <c r="H10" i="4"/>
  <c r="G10" i="4"/>
  <c r="L9" i="4"/>
  <c r="K9" i="4"/>
  <c r="J9" i="4"/>
  <c r="I9" i="4"/>
  <c r="H9" i="4"/>
  <c r="G9" i="4"/>
  <c r="E8" i="4"/>
  <c r="D8" i="4"/>
  <c r="C8" i="4"/>
  <c r="G71" i="4" l="1"/>
  <c r="G67" i="4"/>
  <c r="H67" i="4"/>
  <c r="I67" i="4"/>
  <c r="J67" i="4"/>
  <c r="H62" i="4"/>
  <c r="I62" i="4"/>
  <c r="J62" i="4"/>
  <c r="K62" i="4"/>
  <c r="L62" i="4"/>
  <c r="L58" i="4"/>
  <c r="H46" i="4"/>
  <c r="J32" i="4"/>
  <c r="K19" i="4"/>
  <c r="L15" i="4"/>
  <c r="J15" i="4"/>
  <c r="K15" i="4"/>
  <c r="I15" i="4"/>
  <c r="E78" i="4"/>
  <c r="G15" i="4"/>
  <c r="H15" i="4"/>
  <c r="L8" i="4"/>
  <c r="G8" i="4"/>
  <c r="H8" i="4"/>
  <c r="I8" i="4"/>
  <c r="J8" i="4"/>
  <c r="K8" i="4"/>
  <c r="C78" i="4"/>
  <c r="D78" i="4"/>
  <c r="G24" i="4"/>
  <c r="H24" i="4"/>
  <c r="H19" i="4"/>
  <c r="J24" i="4"/>
  <c r="G58" i="4"/>
  <c r="H71" i="4"/>
  <c r="I19" i="4"/>
  <c r="K24" i="4"/>
  <c r="G32" i="4"/>
  <c r="I46" i="4"/>
  <c r="H58" i="4"/>
  <c r="I71" i="4"/>
  <c r="I24" i="4"/>
  <c r="J19" i="4"/>
  <c r="H32" i="4"/>
  <c r="I58" i="4"/>
  <c r="J71" i="4"/>
  <c r="I32" i="4"/>
  <c r="K46" i="4"/>
  <c r="J58" i="4"/>
  <c r="K71" i="4"/>
  <c r="L72" i="3"/>
  <c r="I54" i="3"/>
  <c r="I55" i="3"/>
  <c r="I56" i="3"/>
  <c r="L44" i="3"/>
  <c r="J41" i="3"/>
  <c r="J44" i="3"/>
  <c r="H41" i="3"/>
  <c r="H42" i="3"/>
  <c r="H44" i="3"/>
  <c r="J21" i="3"/>
  <c r="L78" i="4" l="1"/>
  <c r="K78" i="4"/>
  <c r="J78" i="4"/>
  <c r="I78" i="4"/>
  <c r="H78" i="4"/>
  <c r="G78" i="4"/>
  <c r="G9" i="3"/>
  <c r="D71" i="3"/>
  <c r="C71" i="3"/>
  <c r="D67" i="3"/>
  <c r="C67" i="3"/>
  <c r="D62" i="3"/>
  <c r="C62" i="3"/>
  <c r="D58" i="3"/>
  <c r="C58" i="3"/>
  <c r="D46" i="3"/>
  <c r="C46" i="3"/>
  <c r="D32" i="3"/>
  <c r="C32" i="3"/>
  <c r="D24" i="3"/>
  <c r="C24" i="3"/>
  <c r="D19" i="3"/>
  <c r="C19" i="3"/>
  <c r="D15" i="3"/>
  <c r="C15" i="3"/>
  <c r="D8" i="3"/>
  <c r="C8" i="3"/>
  <c r="C78" i="3" l="1"/>
  <c r="D78" i="3"/>
  <c r="I78" i="3" s="1"/>
  <c r="E71" i="3"/>
  <c r="E67" i="3"/>
  <c r="E62" i="3"/>
  <c r="E58" i="3"/>
  <c r="E46" i="3"/>
  <c r="E32" i="3"/>
  <c r="E24" i="3"/>
  <c r="E19" i="3"/>
  <c r="E15" i="3"/>
  <c r="E8" i="3"/>
  <c r="H78" i="3" l="1"/>
  <c r="G78" i="3"/>
  <c r="E78" i="3"/>
  <c r="K78" i="3" s="1"/>
  <c r="H9" i="3"/>
  <c r="I9" i="3"/>
  <c r="J9" i="3"/>
  <c r="K9" i="3"/>
  <c r="L9" i="3"/>
  <c r="G10" i="3"/>
  <c r="H10" i="3"/>
  <c r="I10" i="3"/>
  <c r="J10" i="3"/>
  <c r="K10" i="3"/>
  <c r="L10" i="3"/>
  <c r="G11" i="3"/>
  <c r="H11" i="3"/>
  <c r="I11" i="3"/>
  <c r="J11" i="3"/>
  <c r="K11" i="3"/>
  <c r="L11" i="3"/>
  <c r="G12" i="3"/>
  <c r="H12" i="3"/>
  <c r="I12" i="3"/>
  <c r="J12" i="3"/>
  <c r="K12" i="3"/>
  <c r="L12" i="3"/>
  <c r="G13" i="3"/>
  <c r="H13" i="3"/>
  <c r="I13" i="3"/>
  <c r="J13" i="3"/>
  <c r="K13" i="3"/>
  <c r="L13" i="3"/>
  <c r="G14" i="3"/>
  <c r="H14" i="3"/>
  <c r="I14" i="3"/>
  <c r="J14" i="3"/>
  <c r="K14" i="3"/>
  <c r="L14" i="3"/>
  <c r="G15" i="3"/>
  <c r="H15" i="3"/>
  <c r="I15" i="3"/>
  <c r="J15" i="3"/>
  <c r="K15" i="3"/>
  <c r="L15" i="3"/>
  <c r="G16" i="3"/>
  <c r="H16" i="3"/>
  <c r="I16" i="3"/>
  <c r="J16" i="3"/>
  <c r="K16" i="3"/>
  <c r="L16" i="3"/>
  <c r="G17" i="3"/>
  <c r="H17" i="3"/>
  <c r="I17" i="3"/>
  <c r="J17" i="3"/>
  <c r="K17" i="3"/>
  <c r="L17" i="3"/>
  <c r="G18" i="3"/>
  <c r="H18" i="3"/>
  <c r="I18" i="3"/>
  <c r="J18" i="3"/>
  <c r="K18" i="3"/>
  <c r="L18" i="3"/>
  <c r="I19" i="3"/>
  <c r="J19" i="3"/>
  <c r="K19" i="3"/>
  <c r="L19" i="3"/>
  <c r="G20" i="3"/>
  <c r="H20" i="3"/>
  <c r="I20" i="3"/>
  <c r="J20" i="3"/>
  <c r="K20" i="3"/>
  <c r="L20" i="3"/>
  <c r="G21" i="3"/>
  <c r="H21" i="3"/>
  <c r="I21" i="3"/>
  <c r="K21" i="3"/>
  <c r="L21" i="3"/>
  <c r="G22" i="3"/>
  <c r="H22" i="3"/>
  <c r="I22" i="3"/>
  <c r="K22" i="3"/>
  <c r="G23" i="3"/>
  <c r="H23" i="3"/>
  <c r="I23" i="3"/>
  <c r="J23" i="3"/>
  <c r="K23" i="3"/>
  <c r="L23" i="3"/>
  <c r="G24" i="3"/>
  <c r="H24" i="3"/>
  <c r="I24" i="3"/>
  <c r="K24" i="3"/>
  <c r="L24" i="3"/>
  <c r="G25" i="3"/>
  <c r="H25" i="3"/>
  <c r="I25" i="3"/>
  <c r="J25" i="3"/>
  <c r="K25" i="3"/>
  <c r="L25" i="3"/>
  <c r="G26" i="3"/>
  <c r="H26" i="3"/>
  <c r="I26" i="3"/>
  <c r="J26" i="3"/>
  <c r="K26" i="3"/>
  <c r="L26" i="3"/>
  <c r="G27" i="3"/>
  <c r="I27" i="3"/>
  <c r="J27" i="3"/>
  <c r="K27" i="3"/>
  <c r="L27" i="3"/>
  <c r="G28" i="3"/>
  <c r="H28" i="3"/>
  <c r="I28" i="3"/>
  <c r="J28" i="3"/>
  <c r="K28" i="3"/>
  <c r="L28" i="3"/>
  <c r="G29" i="3"/>
  <c r="H29" i="3"/>
  <c r="I29" i="3"/>
  <c r="J29" i="3"/>
  <c r="K29" i="3"/>
  <c r="L29" i="3"/>
  <c r="G30" i="3"/>
  <c r="H30" i="3"/>
  <c r="I30" i="3"/>
  <c r="J30" i="3"/>
  <c r="K30" i="3"/>
  <c r="L30" i="3"/>
  <c r="G31" i="3"/>
  <c r="I31" i="3"/>
  <c r="J31" i="3"/>
  <c r="K31" i="3"/>
  <c r="L31" i="3"/>
  <c r="G32" i="3"/>
  <c r="H32" i="3"/>
  <c r="I32" i="3"/>
  <c r="J32" i="3"/>
  <c r="K32" i="3"/>
  <c r="L32" i="3"/>
  <c r="G33" i="3"/>
  <c r="H33" i="3"/>
  <c r="I33" i="3"/>
  <c r="J33" i="3"/>
  <c r="K33" i="3"/>
  <c r="L33" i="3"/>
  <c r="G34" i="3"/>
  <c r="H34" i="3"/>
  <c r="I34" i="3"/>
  <c r="J34" i="3"/>
  <c r="K34" i="3"/>
  <c r="L34" i="3"/>
  <c r="G35" i="3"/>
  <c r="H35" i="3"/>
  <c r="I35" i="3"/>
  <c r="J35" i="3"/>
  <c r="K35" i="3"/>
  <c r="L35" i="3"/>
  <c r="G36" i="3"/>
  <c r="H36" i="3"/>
  <c r="I36" i="3"/>
  <c r="J36" i="3"/>
  <c r="K36" i="3"/>
  <c r="L36" i="3"/>
  <c r="G37" i="3"/>
  <c r="H37" i="3"/>
  <c r="I37" i="3"/>
  <c r="J37" i="3"/>
  <c r="K37" i="3"/>
  <c r="L37" i="3"/>
  <c r="G38" i="3"/>
  <c r="H38" i="3"/>
  <c r="I38" i="3"/>
  <c r="J38" i="3"/>
  <c r="K38" i="3"/>
  <c r="L38" i="3"/>
  <c r="G39" i="3"/>
  <c r="H39" i="3"/>
  <c r="I39" i="3"/>
  <c r="J39" i="3"/>
  <c r="K39" i="3"/>
  <c r="L39" i="3"/>
  <c r="G40" i="3"/>
  <c r="H40" i="3"/>
  <c r="I40" i="3"/>
  <c r="J40" i="3"/>
  <c r="K40" i="3"/>
  <c r="L40" i="3"/>
  <c r="G41" i="3"/>
  <c r="I41" i="3"/>
  <c r="K41" i="3"/>
  <c r="L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H46" i="3"/>
  <c r="I46" i="3"/>
  <c r="J46" i="3"/>
  <c r="K46" i="3"/>
  <c r="L46" i="3"/>
  <c r="G47" i="3"/>
  <c r="H47" i="3"/>
  <c r="I47" i="3"/>
  <c r="J47" i="3"/>
  <c r="K47" i="3"/>
  <c r="L47" i="3"/>
  <c r="G48" i="3"/>
  <c r="H48" i="3"/>
  <c r="I48" i="3"/>
  <c r="J48" i="3"/>
  <c r="K48" i="3"/>
  <c r="L48" i="3"/>
  <c r="G49" i="3"/>
  <c r="H49" i="3"/>
  <c r="I49" i="3"/>
  <c r="J49" i="3"/>
  <c r="K49" i="3"/>
  <c r="L49" i="3"/>
  <c r="G50" i="3"/>
  <c r="H50" i="3"/>
  <c r="I50" i="3"/>
  <c r="J50" i="3"/>
  <c r="K50" i="3"/>
  <c r="L50" i="3"/>
  <c r="G51" i="3"/>
  <c r="H51" i="3"/>
  <c r="I51" i="3"/>
  <c r="J51" i="3"/>
  <c r="K51" i="3"/>
  <c r="L51" i="3"/>
  <c r="G52" i="3"/>
  <c r="H52" i="3"/>
  <c r="I52" i="3"/>
  <c r="J52" i="3"/>
  <c r="K52" i="3"/>
  <c r="L52" i="3"/>
  <c r="G53" i="3"/>
  <c r="H53" i="3"/>
  <c r="I53" i="3"/>
  <c r="J53" i="3"/>
  <c r="K53" i="3"/>
  <c r="L53" i="3"/>
  <c r="G54" i="3"/>
  <c r="H54" i="3"/>
  <c r="J54" i="3"/>
  <c r="K54" i="3"/>
  <c r="L54" i="3"/>
  <c r="G55" i="3"/>
  <c r="H55" i="3"/>
  <c r="K55" i="3"/>
  <c r="G56" i="3"/>
  <c r="H56" i="3"/>
  <c r="K56" i="3"/>
  <c r="G57" i="3"/>
  <c r="I57" i="3"/>
  <c r="J57" i="3"/>
  <c r="K57" i="3"/>
  <c r="L57" i="3"/>
  <c r="G58" i="3"/>
  <c r="H58" i="3"/>
  <c r="I58" i="3"/>
  <c r="J58" i="3"/>
  <c r="K58" i="3"/>
  <c r="L58" i="3"/>
  <c r="G59" i="3"/>
  <c r="H59" i="3"/>
  <c r="I59" i="3"/>
  <c r="J59" i="3"/>
  <c r="K59" i="3"/>
  <c r="L59" i="3"/>
  <c r="G60" i="3"/>
  <c r="H60" i="3"/>
  <c r="I60" i="3"/>
  <c r="J60" i="3"/>
  <c r="K60" i="3"/>
  <c r="L60" i="3"/>
  <c r="G61" i="3"/>
  <c r="I61" i="3"/>
  <c r="J61" i="3"/>
  <c r="K61" i="3"/>
  <c r="L61" i="3"/>
  <c r="G62" i="3"/>
  <c r="H62" i="3"/>
  <c r="I62" i="3"/>
  <c r="J62" i="3"/>
  <c r="K62" i="3"/>
  <c r="L62" i="3"/>
  <c r="G63" i="3"/>
  <c r="H63" i="3"/>
  <c r="I63" i="3"/>
  <c r="J63" i="3"/>
  <c r="K63" i="3"/>
  <c r="L63" i="3"/>
  <c r="G64" i="3"/>
  <c r="H64" i="3"/>
  <c r="I64" i="3"/>
  <c r="J64" i="3"/>
  <c r="K64" i="3"/>
  <c r="L64" i="3"/>
  <c r="G65" i="3"/>
  <c r="H65" i="3"/>
  <c r="I65" i="3"/>
  <c r="J65" i="3"/>
  <c r="K65" i="3"/>
  <c r="L65" i="3"/>
  <c r="G66" i="3"/>
  <c r="H66" i="3"/>
  <c r="I66" i="3"/>
  <c r="J66" i="3"/>
  <c r="K66" i="3"/>
  <c r="L66" i="3"/>
  <c r="G67" i="3"/>
  <c r="H67" i="3"/>
  <c r="I67" i="3"/>
  <c r="J67" i="3"/>
  <c r="K67" i="3"/>
  <c r="L67" i="3"/>
  <c r="G68" i="3"/>
  <c r="H68" i="3"/>
  <c r="I68" i="3"/>
  <c r="J68" i="3"/>
  <c r="K68" i="3"/>
  <c r="L68" i="3"/>
  <c r="G69" i="3"/>
  <c r="H69" i="3"/>
  <c r="I69" i="3"/>
  <c r="J69" i="3"/>
  <c r="K69" i="3"/>
  <c r="L69" i="3"/>
  <c r="G70" i="3"/>
  <c r="H70" i="3"/>
  <c r="I70" i="3"/>
  <c r="J70" i="3"/>
  <c r="K70" i="3"/>
  <c r="L70" i="3"/>
  <c r="G71" i="3"/>
  <c r="H71" i="3"/>
  <c r="K71" i="3"/>
  <c r="L71" i="3"/>
  <c r="G72" i="3"/>
  <c r="H72" i="3"/>
  <c r="I72" i="3"/>
  <c r="J72" i="3"/>
  <c r="K72" i="3"/>
  <c r="G73" i="3"/>
  <c r="H73" i="3"/>
  <c r="I73" i="3"/>
  <c r="J73" i="3"/>
  <c r="K73" i="3"/>
  <c r="L73" i="3"/>
  <c r="G74" i="3"/>
  <c r="H74" i="3"/>
  <c r="I74" i="3"/>
  <c r="J74" i="3"/>
  <c r="K74" i="3"/>
  <c r="L74" i="3"/>
  <c r="G75" i="3"/>
  <c r="H75" i="3"/>
  <c r="I75" i="3"/>
  <c r="J75" i="3"/>
  <c r="K75" i="3"/>
  <c r="L75" i="3"/>
  <c r="G76" i="3"/>
  <c r="H76" i="3"/>
  <c r="I76" i="3"/>
  <c r="J76" i="3"/>
  <c r="K76" i="3"/>
  <c r="L76" i="3"/>
  <c r="G77" i="3"/>
  <c r="H77" i="3"/>
  <c r="I77" i="3"/>
  <c r="K77" i="3"/>
  <c r="L8" i="3"/>
  <c r="K8" i="3"/>
  <c r="J8" i="3"/>
  <c r="H8" i="3"/>
  <c r="I8" i="3"/>
  <c r="G8" i="3"/>
  <c r="I71" i="3"/>
  <c r="J24" i="3"/>
  <c r="L78" i="3" l="1"/>
  <c r="J71" i="3"/>
  <c r="H19" i="3"/>
  <c r="G19" i="3"/>
  <c r="J78" i="3" l="1"/>
</calcChain>
</file>

<file path=xl/sharedStrings.xml><?xml version="1.0" encoding="utf-8"?>
<sst xmlns="http://schemas.openxmlformats.org/spreadsheetml/2006/main" count="364" uniqueCount="160">
  <si>
    <t>Наименование показателя</t>
  </si>
  <si>
    <t>Ц.ст.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</si>
  <si>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</si>
  <si>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</si>
  <si>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</si>
  <si>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</si>
  <si>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</si>
  <si>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</si>
  <si>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</si>
  <si>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</si>
  <si>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</si>
  <si>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тыс.руб.</t>
  </si>
  <si>
    <t xml:space="preserve">Отклонение </t>
  </si>
  <si>
    <t>Сумма</t>
  </si>
  <si>
    <t>(%)</t>
  </si>
  <si>
    <t>Прогноз</t>
  </si>
  <si>
    <t>2027 год</t>
  </si>
  <si>
    <t>Иная непрограммная деятельность</t>
  </si>
  <si>
    <t>Непрограммная деятельность муниципальных бюджетных и автономных учреждений</t>
  </si>
  <si>
    <t>Непрограммная деятельность муниципальных казенных учреждений</t>
  </si>
  <si>
    <t>Непрограммная деятельность Контрольно-счетной палаты ЗАТО г. Североморск</t>
  </si>
  <si>
    <t>Непрограммная деятельность Администрации ЗАТО г. Североморск и ее структурных подразделений</t>
  </si>
  <si>
    <t>Непрограммная деятельность Совета депутатов ЗАТО г. Североморск</t>
  </si>
  <si>
    <t>Прогноз расходов в рамках муниципальных программ на 2026 - 2028 годы</t>
  </si>
  <si>
    <t>Отчет                     2024 год</t>
  </si>
  <si>
    <t>Утверждено            на 01.11.2025</t>
  </si>
  <si>
    <t>Ожидаемое исполнение за 2025 год</t>
  </si>
  <si>
    <t>Проект                 2026 год</t>
  </si>
  <si>
    <t>к отчету 2024 года</t>
  </si>
  <si>
    <t>к плану 2025 года</t>
  </si>
  <si>
    <t>к ожидаемому                       2025 года</t>
  </si>
  <si>
    <t>2028 год</t>
  </si>
  <si>
    <t>Прогноз расходов в рамках муниципальных программ и непрограммной деятельности на 2026 - 2028 годы</t>
  </si>
  <si>
    <t>Муниципальная программа "Развитие муниципального самоуправления и гражданского общества"</t>
  </si>
  <si>
    <t>Обеспечение деятельности органов местного самоуправления</t>
  </si>
  <si>
    <t>0100100000</t>
  </si>
  <si>
    <t>Реализация муниципальных функций в организационно-распорядительной сфере</t>
  </si>
  <si>
    <t>0100200000</t>
  </si>
  <si>
    <t>Информирование населения о деятельности ОМСУ</t>
  </si>
  <si>
    <t>0100300000</t>
  </si>
  <si>
    <t>Электронный муниципалитет</t>
  </si>
  <si>
    <t>0100400000</t>
  </si>
  <si>
    <t>Поддержка общественных объединений и организаций</t>
  </si>
  <si>
    <t>0100500000</t>
  </si>
  <si>
    <t>Осуществление отдельных государственных полномочий</t>
  </si>
  <si>
    <t>0100600000</t>
  </si>
  <si>
    <t>Муниципальная программа "Развитие конкурентоспособной экономики ЗАТО г. Североморск"</t>
  </si>
  <si>
    <t>Создание условий для развития малого и среднего предпринимательства в ЗАТО г. Североморск</t>
  </si>
  <si>
    <t>0200100000</t>
  </si>
  <si>
    <t>Развитие потребительского рынка</t>
  </si>
  <si>
    <t>0200200000</t>
  </si>
  <si>
    <t>Осуществление отдельных государственных функций</t>
  </si>
  <si>
    <t>0200300000</t>
  </si>
  <si>
    <t>Муниципальная программа "Управление муниципальным имуществом"</t>
  </si>
  <si>
    <t>Создание условий для эффективного управления и использования муниципального имущества</t>
  </si>
  <si>
    <t>0300100000</t>
  </si>
  <si>
    <t>Регулирование земельных и имущественных отношений</t>
  </si>
  <si>
    <t>0300200000</t>
  </si>
  <si>
    <t>Управление муниципальным долгом</t>
  </si>
  <si>
    <t>0300300000</t>
  </si>
  <si>
    <t>Обеспечение деятельности учреждений в сфере управления муниципальным имуществом</t>
  </si>
  <si>
    <t>0300400000</t>
  </si>
  <si>
    <t>Муниципальная программа "Комфортная городская среда"</t>
  </si>
  <si>
    <t>Безопасные и качественные дороги</t>
  </si>
  <si>
    <t>0400100000</t>
  </si>
  <si>
    <t>Комплексное благоустройство и эксплуатация городских территорий</t>
  </si>
  <si>
    <t>0400200000</t>
  </si>
  <si>
    <t>Строительство объектов городской инфраструктуры</t>
  </si>
  <si>
    <t>0400300000</t>
  </si>
  <si>
    <t>Осуществление отдельных полномочий органа местного самоуправления</t>
  </si>
  <si>
    <t>0400400000</t>
  </si>
  <si>
    <t>Обеспечение эффективного выполнения функций в сфере городского хозяйства</t>
  </si>
  <si>
    <t>0400500000</t>
  </si>
  <si>
    <t>Реализация мероприятий по развитию жилищной, энергетической и социальной инфраструктуры ЗАТО г. Североморск в рамках региональной программы «План мероприятий по развитию жилищной, энергетической и социальной инфраструктуры закрытых административно-территориальных образований и населенных пунктов Мурманской области, в которых дислоцированы воинские формирования»</t>
  </si>
  <si>
    <t>0400600000</t>
  </si>
  <si>
    <t>Региональный проект "Формирование комфортной городской среды"</t>
  </si>
  <si>
    <t>040И400000</t>
  </si>
  <si>
    <t>Муниципальная программа "Образование"</t>
  </si>
  <si>
    <t>Развитие дошкольного образования</t>
  </si>
  <si>
    <t>0500100000</t>
  </si>
  <si>
    <t>Развитие общего образования</t>
  </si>
  <si>
    <t>0500200000</t>
  </si>
  <si>
    <t>Развитие дополнительного образования</t>
  </si>
  <si>
    <t>0500300000</t>
  </si>
  <si>
    <t>Организация школьного питания</t>
  </si>
  <si>
    <t>0500400000</t>
  </si>
  <si>
    <t>Организация отдыха, оздоровления и занятости детей и молодежи</t>
  </si>
  <si>
    <t>0500500000</t>
  </si>
  <si>
    <t>Создание условий для повышения качества образовательных услуг дошкольного, общего образования и дополнительного образования детей</t>
  </si>
  <si>
    <t>0500600000</t>
  </si>
  <si>
    <t>Организация и обеспечение бухгалтерского учета в сфере образования</t>
  </si>
  <si>
    <t>0500700000</t>
  </si>
  <si>
    <t>Хозяйственно-эксплуатационное обеспечение деятельности муниципальных образовательных учреждений и учреждений образования</t>
  </si>
  <si>
    <t>0500800000</t>
  </si>
  <si>
    <t>Развитие молодежной политики</t>
  </si>
  <si>
    <t>0500900000</t>
  </si>
  <si>
    <t>Региональный проект "Успех каждого ребенка"</t>
  </si>
  <si>
    <t>050E200000</t>
  </si>
  <si>
    <t>Региональный проект "Все лучшее детям"</t>
  </si>
  <si>
    <t>050Ю400000</t>
  </si>
  <si>
    <t>Региональный проект "Педагоги и наставники"</t>
  </si>
  <si>
    <t>050Ю600000</t>
  </si>
  <si>
    <t>Региональный проект "Поддержка семьи"</t>
  </si>
  <si>
    <t>050Я100000</t>
  </si>
  <si>
    <t>Муниципальная программа "Культура"</t>
  </si>
  <si>
    <t>Развитие дополнительного образования в сфере культуры</t>
  </si>
  <si>
    <t>0600100000</t>
  </si>
  <si>
    <t>Развитие библиотек и поддержка литературного творчества</t>
  </si>
  <si>
    <t>0600200000</t>
  </si>
  <si>
    <t>Совершенствование организации досуга и развитие творческих способностей граждан</t>
  </si>
  <si>
    <t>0600300000</t>
  </si>
  <si>
    <t>Совершенствование музейного обслуживания граждан</t>
  </si>
  <si>
    <t>0600400000</t>
  </si>
  <si>
    <t>Сохранение культурного и исторического наследия</t>
  </si>
  <si>
    <t>0600500000</t>
  </si>
  <si>
    <t>Организация и обеспечение бухгалтерского учета в сфере культуры</t>
  </si>
  <si>
    <t>0600600000</t>
  </si>
  <si>
    <t>Обеспечение административным и транспортным обслуживанием учреждений в сфере культуры</t>
  </si>
  <si>
    <t>0600700000</t>
  </si>
  <si>
    <t>Создание условий для повышения качества услуг в сфере культуры</t>
  </si>
  <si>
    <t>0600800000</t>
  </si>
  <si>
    <t>Региональный проект "Творческие люди"</t>
  </si>
  <si>
    <t>060A200000</t>
  </si>
  <si>
    <t>Региональный проект "Цифровая культура"</t>
  </si>
  <si>
    <t>060A300000</t>
  </si>
  <si>
    <t>Региональный проект "Семейные ценности и инфраструктура культуры"</t>
  </si>
  <si>
    <t>060Я500000</t>
  </si>
  <si>
    <t>Муниципальная программа "Физическая культура и спорт"</t>
  </si>
  <si>
    <t>Развитие дополнительного образования в области физической культуры и спорта</t>
  </si>
  <si>
    <t>0700100000</t>
  </si>
  <si>
    <t>Обеспечение физкультурных и массовых спортивных мероприятий</t>
  </si>
  <si>
    <t>0700200000</t>
  </si>
  <si>
    <t>Развитие и эксплуатация спортивной инфраструктуры</t>
  </si>
  <si>
    <t>0700300000</t>
  </si>
  <si>
    <t>Муниципальная программа "Обеспечение безопасности проживания"</t>
  </si>
  <si>
    <t>Обеспечение профилактики правонарушений и общественной безопасности</t>
  </si>
  <si>
    <t>0800100000</t>
  </si>
  <si>
    <t>Противодействие экстремизму и терроризму</t>
  </si>
  <si>
    <t>0800200000</t>
  </si>
  <si>
    <t>Обеспечение первичных мер гражданской обороны, пожарной безопасности, безопасности на водных объектах, защиты населения и территорий от чрезвычайных ситуаций</t>
  </si>
  <si>
    <t>0800300000</t>
  </si>
  <si>
    <t>Обеспечение деятельности учреждений в сфере защиты от чрезвычайных ситуаций</t>
  </si>
  <si>
    <t>0800400000</t>
  </si>
  <si>
    <t>Муниципальная программа "Социальная поддержка"</t>
  </si>
  <si>
    <t>Город без сирот</t>
  </si>
  <si>
    <t>0900100000</t>
  </si>
  <si>
    <t>Обеспечение социальных гарантий отдельным категориям граждан</t>
  </si>
  <si>
    <t>0900200000</t>
  </si>
  <si>
    <t>Реализация отдельных переданных государственных полномочий в социальной сфере</t>
  </si>
  <si>
    <t>0900300000</t>
  </si>
  <si>
    <t>Непрограммная деятельность</t>
  </si>
  <si>
    <t>9000000000</t>
  </si>
  <si>
    <t>9010000000</t>
  </si>
  <si>
    <t>9020000000</t>
  </si>
  <si>
    <t>9030000000</t>
  </si>
  <si>
    <t>9040000000</t>
  </si>
  <si>
    <t>9050000000</t>
  </si>
  <si>
    <t>9090000000</t>
  </si>
  <si>
    <t>всего: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</si>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</sst>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8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theme="8" tint="-0.499984740745262"/>
      <name val="Times New Roman"/>
      <family val="1"/>
      <charset val="204"/>
    </font>
    <font>
      <sz val="10"/>
      <color theme="8" tint="-0.49998474074526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102">
    <xf numFmtId="0" fontId="0" fillId="0" borderId="0" xfId="0"/>
    <xf numFmtId="0" fontId="6" fillId="5" borderId="0" xfId="0" applyFont="1" applyFill="1" applyProtection="1">
      <protection locked="0"/>
    </xf>
    <xf numFmtId="0" fontId="8" fillId="5" borderId="0" xfId="0" applyFont="1" applyFill="1" applyProtection="1">
      <protection locked="0"/>
    </xf>
    <xf numFmtId="0" fontId="9" fillId="5" borderId="1" xfId="2" applyNumberFormat="1" applyFont="1" applyFill="1" applyProtection="1"/>
    <xf numFmtId="164" fontId="12" fillId="5" borderId="0" xfId="0" applyNumberFormat="1" applyFont="1" applyFill="1" applyProtection="1">
      <protection locked="0"/>
    </xf>
    <xf numFmtId="0" fontId="11" fillId="5" borderId="1" xfId="2" applyNumberFormat="1" applyFont="1" applyFill="1" applyProtection="1"/>
    <xf numFmtId="0" fontId="12" fillId="5" borderId="0" xfId="0" applyFont="1" applyFill="1" applyProtection="1">
      <protection locked="0"/>
    </xf>
    <xf numFmtId="164" fontId="11" fillId="5" borderId="1" xfId="2" applyNumberFormat="1" applyFont="1" applyFill="1" applyProtection="1"/>
    <xf numFmtId="0" fontId="6" fillId="5" borderId="0" xfId="0" applyFont="1" applyFill="1" applyAlignment="1" applyProtection="1">
      <alignment wrapText="1"/>
      <protection locked="0"/>
    </xf>
    <xf numFmtId="0" fontId="17" fillId="5" borderId="1" xfId="2" applyNumberFormat="1" applyFont="1" applyFill="1" applyProtection="1"/>
    <xf numFmtId="0" fontId="17" fillId="5" borderId="0" xfId="0" applyFont="1" applyFill="1" applyProtection="1">
      <protection locked="0"/>
    </xf>
    <xf numFmtId="0" fontId="22" fillId="0" borderId="4" xfId="12" applyFont="1" applyBorder="1" applyAlignment="1">
      <alignment vertical="top" wrapText="1"/>
    </xf>
    <xf numFmtId="0" fontId="23" fillId="0" borderId="4" xfId="12" applyFont="1" applyBorder="1" applyAlignment="1">
      <alignment vertical="top" wrapText="1"/>
    </xf>
    <xf numFmtId="0" fontId="13" fillId="5" borderId="4" xfId="0" applyFont="1" applyFill="1" applyBorder="1" applyAlignment="1">
      <alignment vertical="center" wrapText="1"/>
    </xf>
    <xf numFmtId="0" fontId="23" fillId="5" borderId="4" xfId="12" applyFont="1" applyFill="1" applyBorder="1" applyAlignment="1">
      <alignment vertical="top" wrapText="1"/>
    </xf>
    <xf numFmtId="0" fontId="13" fillId="5" borderId="4" xfId="0" applyFont="1" applyFill="1" applyBorder="1" applyAlignment="1">
      <alignment horizontal="left" vertical="center" wrapText="1"/>
    </xf>
    <xf numFmtId="49" fontId="22" fillId="5" borderId="4" xfId="44" applyNumberFormat="1" applyFont="1" applyFill="1" applyBorder="1" applyAlignment="1">
      <alignment horizontal="center" vertical="top" shrinkToFit="1"/>
    </xf>
    <xf numFmtId="49" fontId="23" fillId="5" borderId="4" xfId="44" applyNumberFormat="1" applyFont="1" applyFill="1" applyBorder="1" applyAlignment="1">
      <alignment horizontal="center" vertical="top" shrinkToFit="1"/>
    </xf>
    <xf numFmtId="0" fontId="22" fillId="7" borderId="4" xfId="12" applyFont="1" applyFill="1" applyBorder="1" applyAlignment="1">
      <alignment vertical="top" wrapText="1"/>
    </xf>
    <xf numFmtId="49" fontId="22" fillId="7" borderId="4" xfId="44" applyNumberFormat="1" applyFont="1" applyFill="1" applyBorder="1" applyAlignment="1">
      <alignment horizontal="center" vertical="top" shrinkToFit="1"/>
    </xf>
    <xf numFmtId="164" fontId="18" fillId="0" borderId="4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vertical="top"/>
    </xf>
    <xf numFmtId="164" fontId="20" fillId="5" borderId="4" xfId="0" applyNumberFormat="1" applyFont="1" applyFill="1" applyBorder="1" applyAlignment="1">
      <alignment vertical="top"/>
    </xf>
    <xf numFmtId="164" fontId="20" fillId="0" borderId="4" xfId="0" applyNumberFormat="1" applyFont="1" applyBorder="1" applyAlignment="1">
      <alignment vertical="top"/>
    </xf>
    <xf numFmtId="164" fontId="18" fillId="7" borderId="4" xfId="0" applyNumberFormat="1" applyFont="1" applyFill="1" applyBorder="1" applyAlignment="1">
      <alignment vertical="top"/>
    </xf>
    <xf numFmtId="164" fontId="25" fillId="0" borderId="4" xfId="0" applyNumberFormat="1" applyFont="1" applyBorder="1" applyAlignment="1">
      <alignment vertical="top"/>
    </xf>
    <xf numFmtId="164" fontId="25" fillId="5" borderId="4" xfId="0" applyNumberFormat="1" applyFont="1" applyFill="1" applyBorder="1" applyAlignment="1">
      <alignment vertical="top"/>
    </xf>
    <xf numFmtId="164" fontId="25" fillId="7" borderId="4" xfId="0" applyNumberFormat="1" applyFont="1" applyFill="1" applyBorder="1" applyAlignment="1">
      <alignment vertical="top"/>
    </xf>
    <xf numFmtId="164" fontId="17" fillId="5" borderId="0" xfId="0" applyNumberFormat="1" applyFont="1" applyFill="1" applyProtection="1">
      <protection locked="0"/>
    </xf>
    <xf numFmtId="164" fontId="9" fillId="5" borderId="1" xfId="2" applyNumberFormat="1" applyFont="1" applyFill="1" applyProtection="1"/>
    <xf numFmtId="164" fontId="13" fillId="5" borderId="4" xfId="28" applyNumberFormat="1" applyFont="1" applyFill="1" applyBorder="1" applyAlignment="1" applyProtection="1">
      <alignment horizontal="center" vertical="center" wrapText="1"/>
    </xf>
    <xf numFmtId="164" fontId="13" fillId="5" borderId="4" xfId="31" applyNumberFormat="1" applyFont="1" applyFill="1" applyBorder="1" applyProtection="1">
      <alignment horizontal="right" vertical="top" shrinkToFit="1"/>
    </xf>
    <xf numFmtId="164" fontId="6" fillId="5" borderId="0" xfId="0" applyNumberFormat="1" applyFont="1" applyFill="1" applyProtection="1">
      <protection locked="0"/>
    </xf>
    <xf numFmtId="164" fontId="21" fillId="5" borderId="4" xfId="31" applyNumberFormat="1" applyFont="1" applyFill="1" applyBorder="1" applyProtection="1">
      <alignment horizontal="right" vertical="top" shrinkToFit="1"/>
    </xf>
    <xf numFmtId="164" fontId="21" fillId="7" borderId="4" xfId="31" applyNumberFormat="1" applyFont="1" applyFill="1" applyBorder="1" applyProtection="1">
      <alignment horizontal="right" vertical="top" shrinkToFit="1"/>
    </xf>
    <xf numFmtId="164" fontId="17" fillId="5" borderId="1" xfId="2" applyNumberFormat="1" applyFont="1" applyFill="1" applyProtection="1"/>
    <xf numFmtId="164" fontId="26" fillId="5" borderId="0" xfId="0" applyNumberFormat="1" applyFont="1" applyFill="1" applyProtection="1">
      <protection locked="0"/>
    </xf>
    <xf numFmtId="164" fontId="27" fillId="5" borderId="1" xfId="2" applyNumberFormat="1" applyFont="1" applyFill="1" applyProtection="1"/>
    <xf numFmtId="164" fontId="25" fillId="6" borderId="4" xfId="0" applyNumberFormat="1" applyFont="1" applyFill="1" applyBorder="1" applyAlignment="1">
      <alignment vertical="top"/>
    </xf>
    <xf numFmtId="164" fontId="13" fillId="6" borderId="2" xfId="31" applyNumberFormat="1" applyFont="1" applyFill="1" applyBorder="1" applyProtection="1">
      <alignment horizontal="right" vertical="top" shrinkToFit="1"/>
    </xf>
    <xf numFmtId="164" fontId="21" fillId="6" borderId="2" xfId="31" applyNumberFormat="1" applyFont="1" applyFill="1" applyBorder="1" applyProtection="1">
      <alignment horizontal="right" vertical="top" shrinkToFit="1"/>
    </xf>
    <xf numFmtId="164" fontId="21" fillId="7" borderId="10" xfId="31" applyNumberFormat="1" applyFont="1" applyFill="1" applyBorder="1" applyProtection="1">
      <alignment horizontal="right" vertical="top" shrinkToFit="1"/>
    </xf>
    <xf numFmtId="164" fontId="13" fillId="6" borderId="4" xfId="0" applyNumberFormat="1" applyFont="1" applyFill="1" applyBorder="1" applyAlignment="1" applyProtection="1">
      <alignment vertical="top"/>
      <protection locked="0"/>
    </xf>
    <xf numFmtId="164" fontId="13" fillId="6" borderId="9" xfId="31" applyNumberFormat="1" applyFont="1" applyFill="1" applyBorder="1" applyProtection="1">
      <alignment horizontal="right" vertical="top" shrinkToFit="1"/>
    </xf>
    <xf numFmtId="164" fontId="28" fillId="0" borderId="4" xfId="0" applyNumberFormat="1" applyFont="1" applyBorder="1" applyAlignment="1">
      <alignment vertical="top"/>
    </xf>
    <xf numFmtId="164" fontId="20" fillId="6" borderId="4" xfId="0" applyNumberFormat="1" applyFont="1" applyFill="1" applyBorder="1" applyAlignment="1">
      <alignment vertical="top"/>
    </xf>
    <xf numFmtId="164" fontId="13" fillId="6" borderId="10" xfId="31" applyNumberFormat="1" applyFont="1" applyFill="1" applyBorder="1" applyProtection="1">
      <alignment horizontal="right" vertical="top" shrinkToFit="1"/>
    </xf>
    <xf numFmtId="164" fontId="18" fillId="6" borderId="4" xfId="0" applyNumberFormat="1" applyFont="1" applyFill="1" applyBorder="1" applyAlignment="1">
      <alignment vertical="top"/>
    </xf>
    <xf numFmtId="164" fontId="21" fillId="6" borderId="4" xfId="31" applyNumberFormat="1" applyFont="1" applyFill="1" applyBorder="1" applyProtection="1">
      <alignment horizontal="right" vertical="top" shrinkToFit="1"/>
    </xf>
    <xf numFmtId="0" fontId="24" fillId="7" borderId="15" xfId="0" applyFont="1" applyFill="1" applyBorder="1" applyAlignment="1">
      <alignment horizontal="center"/>
    </xf>
    <xf numFmtId="0" fontId="24" fillId="7" borderId="14" xfId="0" applyFont="1" applyFill="1" applyBorder="1" applyAlignment="1">
      <alignment horizontal="center"/>
    </xf>
    <xf numFmtId="0" fontId="17" fillId="5" borderId="7" xfId="28" applyNumberFormat="1" applyFont="1" applyFill="1" applyBorder="1" applyProtection="1">
      <alignment horizontal="center" vertical="center" wrapText="1"/>
    </xf>
    <xf numFmtId="0" fontId="17" fillId="5" borderId="3" xfId="28" applyNumberFormat="1" applyFont="1" applyFill="1" applyBorder="1" applyProtection="1">
      <alignment horizontal="center" vertical="center" wrapText="1"/>
    </xf>
    <xf numFmtId="0" fontId="17" fillId="5" borderId="2" xfId="28" applyFont="1" applyFill="1" applyBorder="1">
      <alignment horizontal="center" vertical="center" wrapText="1"/>
    </xf>
    <xf numFmtId="164" fontId="17" fillId="5" borderId="7" xfId="28" applyNumberFormat="1" applyFont="1" applyFill="1" applyBorder="1" applyProtection="1">
      <alignment horizontal="center" vertical="center" wrapText="1"/>
    </xf>
    <xf numFmtId="164" fontId="17" fillId="5" borderId="3" xfId="28" applyNumberFormat="1" applyFont="1" applyFill="1" applyBorder="1" applyProtection="1">
      <alignment horizontal="center" vertical="center" wrapText="1"/>
    </xf>
    <xf numFmtId="164" fontId="17" fillId="5" borderId="2" xfId="28" applyNumberFormat="1" applyFont="1" applyFill="1" applyBorder="1">
      <alignment horizontal="center" vertical="center" wrapText="1"/>
    </xf>
    <xf numFmtId="164" fontId="13" fillId="6" borderId="7" xfId="28" applyNumberFormat="1" applyFont="1" applyFill="1" applyBorder="1" applyProtection="1">
      <alignment horizontal="center" vertical="center" wrapText="1"/>
    </xf>
    <xf numFmtId="164" fontId="13" fillId="6" borderId="3" xfId="28" applyNumberFormat="1" applyFont="1" applyFill="1" applyBorder="1" applyProtection="1">
      <alignment horizontal="center" vertical="center" wrapText="1"/>
    </xf>
    <xf numFmtId="164" fontId="13" fillId="6" borderId="2" xfId="28" applyNumberFormat="1" applyFont="1" applyFill="1" applyBorder="1">
      <alignment horizontal="center" vertical="center" wrapText="1"/>
    </xf>
    <xf numFmtId="164" fontId="13" fillId="6" borderId="5" xfId="28" applyNumberFormat="1" applyFont="1" applyFill="1" applyBorder="1" applyAlignment="1">
      <alignment horizontal="center" vertical="center" wrapText="1"/>
    </xf>
    <xf numFmtId="164" fontId="13" fillId="6" borderId="17" xfId="28" applyNumberFormat="1" applyFont="1" applyFill="1" applyBorder="1" applyAlignment="1">
      <alignment horizontal="center" vertical="center" wrapText="1"/>
    </xf>
    <xf numFmtId="0" fontId="9" fillId="5" borderId="1" xfId="1" applyNumberFormat="1" applyFont="1" applyFill="1" applyProtection="1">
      <alignment wrapText="1"/>
    </xf>
    <xf numFmtId="0" fontId="9" fillId="5" borderId="1" xfId="1" applyFont="1" applyFill="1">
      <alignment wrapText="1"/>
    </xf>
    <xf numFmtId="0" fontId="14" fillId="5" borderId="1" xfId="3" applyNumberFormat="1" applyFont="1" applyFill="1" applyAlignment="1" applyProtection="1">
      <alignment horizontal="center" wrapText="1"/>
    </xf>
    <xf numFmtId="0" fontId="15" fillId="5" borderId="1" xfId="4" applyNumberFormat="1" applyFont="1" applyFill="1" applyProtection="1">
      <alignment horizontal="center"/>
    </xf>
    <xf numFmtId="0" fontId="15" fillId="5" borderId="1" xfId="4" applyFont="1" applyFill="1">
      <alignment horizontal="center"/>
    </xf>
    <xf numFmtId="0" fontId="9" fillId="5" borderId="1" xfId="5" applyNumberFormat="1" applyFont="1" applyFill="1" applyProtection="1">
      <alignment horizontal="right"/>
    </xf>
    <xf numFmtId="0" fontId="9" fillId="5" borderId="1" xfId="5" applyFont="1" applyFill="1">
      <alignment horizontal="right"/>
    </xf>
    <xf numFmtId="0" fontId="13" fillId="5" borderId="6" xfId="6" applyNumberFormat="1" applyFont="1" applyFill="1" applyBorder="1" applyAlignment="1" applyProtection="1">
      <alignment horizontal="center" vertical="center" wrapText="1"/>
    </xf>
    <xf numFmtId="0" fontId="13" fillId="5" borderId="12" xfId="6" applyNumberFormat="1" applyFont="1" applyFill="1" applyBorder="1" applyAlignment="1" applyProtection="1">
      <alignment horizontal="center" vertical="center" wrapText="1"/>
    </xf>
    <xf numFmtId="0" fontId="13" fillId="5" borderId="8" xfId="6" applyFont="1" applyFill="1" applyBorder="1" applyAlignment="1">
      <alignment horizontal="center" vertical="center" wrapText="1"/>
    </xf>
    <xf numFmtId="0" fontId="13" fillId="5" borderId="7" xfId="9" applyNumberFormat="1" applyFont="1" applyFill="1" applyBorder="1" applyProtection="1">
      <alignment horizontal="center" vertical="center" wrapText="1"/>
    </xf>
    <xf numFmtId="0" fontId="13" fillId="5" borderId="3" xfId="9" applyNumberFormat="1" applyFont="1" applyFill="1" applyBorder="1" applyProtection="1">
      <alignment horizontal="center" vertical="center" wrapText="1"/>
    </xf>
    <xf numFmtId="0" fontId="13" fillId="5" borderId="2" xfId="9" applyFont="1" applyFill="1" applyBorder="1">
      <alignment horizontal="center" vertical="center" wrapText="1"/>
    </xf>
    <xf numFmtId="0" fontId="13" fillId="6" borderId="4" xfId="28" applyNumberFormat="1" applyFont="1" applyFill="1" applyBorder="1" applyAlignment="1" applyProtection="1">
      <alignment horizontal="center" vertical="center" wrapText="1"/>
    </xf>
    <xf numFmtId="0" fontId="13" fillId="5" borderId="11" xfId="28" applyNumberFormat="1" applyFont="1" applyFill="1" applyBorder="1" applyAlignment="1" applyProtection="1">
      <alignment horizontal="center" vertical="center" wrapText="1"/>
    </xf>
    <xf numFmtId="0" fontId="13" fillId="5" borderId="13" xfId="28" applyNumberFormat="1" applyFont="1" applyFill="1" applyBorder="1" applyAlignment="1" applyProtection="1">
      <alignment horizontal="center" vertical="center" wrapText="1"/>
    </xf>
    <xf numFmtId="0" fontId="13" fillId="5" borderId="3" xfId="28" applyNumberFormat="1" applyFont="1" applyFill="1" applyBorder="1" applyAlignment="1" applyProtection="1">
      <alignment horizontal="center" vertical="center" wrapText="1"/>
    </xf>
    <xf numFmtId="164" fontId="13" fillId="5" borderId="15" xfId="28" applyNumberFormat="1" applyFont="1" applyFill="1" applyBorder="1" applyAlignment="1" applyProtection="1">
      <alignment horizontal="center" vertical="center" wrapText="1"/>
    </xf>
    <xf numFmtId="164" fontId="13" fillId="5" borderId="14" xfId="28" applyNumberFormat="1" applyFont="1" applyFill="1" applyBorder="1" applyAlignment="1" applyProtection="1">
      <alignment horizontal="center" vertical="center" wrapText="1"/>
    </xf>
    <xf numFmtId="164" fontId="13" fillId="5" borderId="16" xfId="28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wrapText="1"/>
    </xf>
    <xf numFmtId="0" fontId="5" fillId="5" borderId="1" xfId="1" applyFont="1" applyFill="1">
      <alignment wrapText="1"/>
    </xf>
    <xf numFmtId="0" fontId="10" fillId="5" borderId="1" xfId="3" applyNumberFormat="1" applyFont="1" applyFill="1" applyAlignment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13" fillId="5" borderId="6" xfId="6" applyNumberFormat="1" applyFont="1" applyFill="1" applyBorder="1" applyProtection="1">
      <alignment horizontal="center" vertical="center" wrapText="1"/>
    </xf>
    <xf numFmtId="0" fontId="13" fillId="5" borderId="12" xfId="6" applyNumberFormat="1" applyFont="1" applyFill="1" applyBorder="1" applyProtection="1">
      <alignment horizontal="center" vertical="center" wrapText="1"/>
    </xf>
    <xf numFmtId="0" fontId="13" fillId="5" borderId="8" xfId="6" applyFont="1" applyFill="1" applyBorder="1">
      <alignment horizontal="center" vertical="center" wrapText="1"/>
    </xf>
    <xf numFmtId="0" fontId="13" fillId="5" borderId="7" xfId="28" applyNumberFormat="1" applyFont="1" applyFill="1" applyBorder="1" applyProtection="1">
      <alignment horizontal="center" vertical="center" wrapText="1"/>
    </xf>
    <xf numFmtId="0" fontId="13" fillId="5" borderId="3" xfId="28" applyNumberFormat="1" applyFont="1" applyFill="1" applyBorder="1" applyProtection="1">
      <alignment horizontal="center" vertical="center" wrapText="1"/>
    </xf>
    <xf numFmtId="0" fontId="13" fillId="5" borderId="2" xfId="28" applyFont="1" applyFill="1" applyBorder="1">
      <alignment horizontal="center" vertical="center" wrapText="1"/>
    </xf>
    <xf numFmtId="164" fontId="13" fillId="5" borderId="7" xfId="28" applyNumberFormat="1" applyFont="1" applyFill="1" applyBorder="1" applyProtection="1">
      <alignment horizontal="center" vertical="center" wrapText="1"/>
    </xf>
    <xf numFmtId="164" fontId="16" fillId="5" borderId="3" xfId="28" applyNumberFormat="1" applyFont="1" applyFill="1" applyBorder="1" applyProtection="1">
      <alignment horizontal="center" vertical="center" wrapText="1"/>
    </xf>
    <xf numFmtId="164" fontId="16" fillId="5" borderId="2" xfId="28" applyNumberFormat="1" applyFont="1" applyFill="1" applyBorder="1">
      <alignment horizontal="center" vertical="center" wrapText="1"/>
    </xf>
    <xf numFmtId="0" fontId="16" fillId="5" borderId="13" xfId="28" applyNumberFormat="1" applyFont="1" applyFill="1" applyBorder="1" applyAlignment="1" applyProtection="1">
      <alignment horizontal="center" vertical="center" wrapText="1"/>
    </xf>
    <xf numFmtId="0" fontId="16" fillId="5" borderId="3" xfId="28" applyNumberFormat="1" applyFont="1" applyFill="1" applyBorder="1" applyAlignment="1" applyProtection="1">
      <alignment horizontal="center" vertical="center" wrapText="1"/>
    </xf>
    <xf numFmtId="0" fontId="24" fillId="6" borderId="15" xfId="0" applyFont="1" applyFill="1" applyBorder="1" applyAlignment="1">
      <alignment horizontal="center"/>
    </xf>
    <xf numFmtId="0" fontId="24" fillId="6" borderId="14" xfId="0" applyFont="1" applyFill="1" applyBorder="1" applyAlignment="1">
      <alignment horizontal="center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showGridLines="0" tabSelected="1" zoomScaleNormal="100" zoomScaleSheetLayoutView="100" workbookViewId="0">
      <selection activeCell="Q86" sqref="Q86"/>
    </sheetView>
  </sheetViews>
  <sheetFormatPr defaultRowHeight="15" outlineLevelRow="1" x14ac:dyDescent="0.25"/>
  <cols>
    <col min="1" max="1" width="40" style="8" customWidth="1"/>
    <col min="2" max="2" width="10.7109375" style="1" customWidth="1"/>
    <col min="3" max="3" width="11.28515625" style="10" customWidth="1"/>
    <col min="4" max="4" width="11.28515625" style="28" customWidth="1"/>
    <col min="5" max="5" width="11.28515625" style="1" customWidth="1"/>
    <col min="6" max="6" width="11.85546875" style="4" customWidth="1"/>
    <col min="7" max="7" width="11.140625" style="32" customWidth="1"/>
    <col min="8" max="8" width="6.5703125" style="32" customWidth="1"/>
    <col min="9" max="9" width="11.140625" style="32" customWidth="1"/>
    <col min="10" max="10" width="5.85546875" style="32" customWidth="1"/>
    <col min="11" max="11" width="11.140625" style="32" customWidth="1"/>
    <col min="12" max="12" width="6.28515625" style="32" customWidth="1"/>
    <col min="13" max="13" width="12.42578125" style="36" customWidth="1"/>
    <col min="14" max="14" width="12.5703125" style="36" customWidth="1"/>
    <col min="15" max="15" width="19.42578125" style="1" customWidth="1"/>
    <col min="16" max="16384" width="9.140625" style="1"/>
  </cols>
  <sheetData>
    <row r="1" spans="1:14" x14ac:dyDescent="0.25">
      <c r="A1" s="62"/>
      <c r="B1" s="63"/>
      <c r="C1" s="9"/>
      <c r="D1" s="35"/>
      <c r="E1" s="3"/>
      <c r="F1" s="7"/>
      <c r="G1" s="29"/>
      <c r="H1" s="29"/>
      <c r="I1" s="29"/>
      <c r="J1" s="29"/>
      <c r="K1" s="29"/>
      <c r="L1" s="29"/>
      <c r="M1" s="37"/>
      <c r="N1" s="37"/>
    </row>
    <row r="2" spans="1:14" ht="15.75" x14ac:dyDescent="0.25">
      <c r="A2" s="64" t="s">
        <v>32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15.75" x14ac:dyDescent="0.25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x14ac:dyDescent="0.25">
      <c r="A4" s="67" t="s">
        <v>11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5" spans="1:14" ht="19.5" customHeight="1" x14ac:dyDescent="0.25">
      <c r="A5" s="69" t="s">
        <v>0</v>
      </c>
      <c r="B5" s="72" t="s">
        <v>1</v>
      </c>
      <c r="C5" s="51" t="s">
        <v>24</v>
      </c>
      <c r="D5" s="54" t="s">
        <v>25</v>
      </c>
      <c r="E5" s="76" t="s">
        <v>26</v>
      </c>
      <c r="F5" s="57" t="s">
        <v>27</v>
      </c>
      <c r="G5" s="79" t="s">
        <v>12</v>
      </c>
      <c r="H5" s="81"/>
      <c r="I5" s="81"/>
      <c r="J5" s="81"/>
      <c r="K5" s="81"/>
      <c r="L5" s="80"/>
      <c r="M5" s="75" t="s">
        <v>15</v>
      </c>
      <c r="N5" s="75"/>
    </row>
    <row r="6" spans="1:14" ht="19.5" customHeight="1" x14ac:dyDescent="0.25">
      <c r="A6" s="70"/>
      <c r="B6" s="73"/>
      <c r="C6" s="52"/>
      <c r="D6" s="55"/>
      <c r="E6" s="77"/>
      <c r="F6" s="58"/>
      <c r="G6" s="79" t="s">
        <v>28</v>
      </c>
      <c r="H6" s="80"/>
      <c r="I6" s="79" t="s">
        <v>29</v>
      </c>
      <c r="J6" s="80"/>
      <c r="K6" s="79" t="s">
        <v>30</v>
      </c>
      <c r="L6" s="80"/>
      <c r="M6" s="60" t="s">
        <v>16</v>
      </c>
      <c r="N6" s="60" t="s">
        <v>31</v>
      </c>
    </row>
    <row r="7" spans="1:14" ht="19.5" customHeight="1" x14ac:dyDescent="0.25">
      <c r="A7" s="71"/>
      <c r="B7" s="74"/>
      <c r="C7" s="53"/>
      <c r="D7" s="56"/>
      <c r="E7" s="78"/>
      <c r="F7" s="59"/>
      <c r="G7" s="30" t="s">
        <v>13</v>
      </c>
      <c r="H7" s="30" t="s">
        <v>14</v>
      </c>
      <c r="I7" s="30" t="s">
        <v>13</v>
      </c>
      <c r="J7" s="30" t="s">
        <v>14</v>
      </c>
      <c r="K7" s="30" t="s">
        <v>13</v>
      </c>
      <c r="L7" s="30" t="s">
        <v>14</v>
      </c>
      <c r="M7" s="61"/>
      <c r="N7" s="61"/>
    </row>
    <row r="8" spans="1:14" s="2" customFormat="1" ht="31.5" x14ac:dyDescent="0.2">
      <c r="A8" s="11" t="s">
        <v>33</v>
      </c>
      <c r="B8" s="16" t="s">
        <v>2</v>
      </c>
      <c r="C8" s="20">
        <f>SUM(C9:C14)</f>
        <v>199335.60000000003</v>
      </c>
      <c r="D8" s="25">
        <f>SUM(D9:D14)</f>
        <v>216021.90000000002</v>
      </c>
      <c r="E8" s="25">
        <f>SUM(E9:E14)</f>
        <v>216245.7</v>
      </c>
      <c r="F8" s="38">
        <f>SUM(F9:F14)</f>
        <v>205975.39999999997</v>
      </c>
      <c r="G8" s="33">
        <f>F8-C8</f>
        <v>6639.7999999999302</v>
      </c>
      <c r="H8" s="33">
        <f>F8/C8*100</f>
        <v>103.33096546728227</v>
      </c>
      <c r="I8" s="33">
        <f>F8-D8</f>
        <v>-10046.500000000058</v>
      </c>
      <c r="J8" s="33">
        <f>F8/D8*100</f>
        <v>95.34931412046646</v>
      </c>
      <c r="K8" s="33">
        <f>F8-E8</f>
        <v>-10270.300000000047</v>
      </c>
      <c r="L8" s="33">
        <f>F8/E8*100</f>
        <v>95.25063388543677</v>
      </c>
      <c r="M8" s="38">
        <f>SUM(M9:M14)</f>
        <v>204948.39999999997</v>
      </c>
      <c r="N8" s="38">
        <f>SUM(N9:N14)</f>
        <v>205184.79999999996</v>
      </c>
    </row>
    <row r="9" spans="1:14" ht="22.5" outlineLevel="1" x14ac:dyDescent="0.25">
      <c r="A9" s="12" t="s">
        <v>34</v>
      </c>
      <c r="B9" s="17" t="s">
        <v>35</v>
      </c>
      <c r="C9" s="21">
        <v>161786.20000000001</v>
      </c>
      <c r="D9" s="21">
        <v>161902.20000000001</v>
      </c>
      <c r="E9" s="21">
        <v>162401.29999999999</v>
      </c>
      <c r="F9" s="39">
        <v>162701.5</v>
      </c>
      <c r="G9" s="31">
        <f>F9-C9</f>
        <v>915.29999999998836</v>
      </c>
      <c r="H9" s="31">
        <f t="shared" ref="H9:H72" si="0">F9/C9*100</f>
        <v>100.56574664588203</v>
      </c>
      <c r="I9" s="31">
        <f t="shared" ref="I9:I72" si="1">F9-D9</f>
        <v>799.29999999998836</v>
      </c>
      <c r="J9" s="31">
        <f t="shared" ref="J9:J72" si="2">F9/D9*100</f>
        <v>100.49369310608502</v>
      </c>
      <c r="K9" s="31">
        <f t="shared" ref="K9:K72" si="3">F9-E9</f>
        <v>300.20000000001164</v>
      </c>
      <c r="L9" s="31">
        <f t="shared" ref="L9:L71" si="4">F9/E9*100</f>
        <v>100.18485073703229</v>
      </c>
      <c r="M9" s="39">
        <v>162379.79999999999</v>
      </c>
      <c r="N9" s="43">
        <v>162349.79999999999</v>
      </c>
    </row>
    <row r="10" spans="1:14" ht="22.5" outlineLevel="1" x14ac:dyDescent="0.25">
      <c r="A10" s="12" t="s">
        <v>36</v>
      </c>
      <c r="B10" s="17" t="s">
        <v>37</v>
      </c>
      <c r="C10" s="21">
        <v>1025.5999999999999</v>
      </c>
      <c r="D10" s="21">
        <v>11849</v>
      </c>
      <c r="E10" s="21">
        <v>11636.2</v>
      </c>
      <c r="F10" s="39">
        <v>1979.3</v>
      </c>
      <c r="G10" s="31">
        <f t="shared" ref="G10:G72" si="5">F10-C10</f>
        <v>953.7</v>
      </c>
      <c r="H10" s="31">
        <f t="shared" si="0"/>
        <v>192.98946957878314</v>
      </c>
      <c r="I10" s="31">
        <f t="shared" si="1"/>
        <v>-9869.7000000000007</v>
      </c>
      <c r="J10" s="31">
        <f t="shared" si="2"/>
        <v>16.704363237403999</v>
      </c>
      <c r="K10" s="31">
        <f t="shared" si="3"/>
        <v>-9656.9000000000015</v>
      </c>
      <c r="L10" s="31">
        <f t="shared" si="4"/>
        <v>17.009848575995598</v>
      </c>
      <c r="M10" s="39">
        <v>1979.3</v>
      </c>
      <c r="N10" s="39">
        <v>1979.3</v>
      </c>
    </row>
    <row r="11" spans="1:14" outlineLevel="1" x14ac:dyDescent="0.25">
      <c r="A11" s="12" t="s">
        <v>38</v>
      </c>
      <c r="B11" s="17" t="s">
        <v>39</v>
      </c>
      <c r="C11" s="21">
        <v>18204.7</v>
      </c>
      <c r="D11" s="21">
        <v>21916.3</v>
      </c>
      <c r="E11" s="21">
        <v>21853.8</v>
      </c>
      <c r="F11" s="39">
        <v>19242.099999999999</v>
      </c>
      <c r="G11" s="31">
        <f t="shared" si="5"/>
        <v>1037.3999999999978</v>
      </c>
      <c r="H11" s="31">
        <f t="shared" si="0"/>
        <v>105.69852840200606</v>
      </c>
      <c r="I11" s="31">
        <f t="shared" si="1"/>
        <v>-2674.2000000000007</v>
      </c>
      <c r="J11" s="31">
        <f t="shared" si="2"/>
        <v>87.79812285832918</v>
      </c>
      <c r="K11" s="31">
        <f t="shared" si="3"/>
        <v>-2611.7000000000007</v>
      </c>
      <c r="L11" s="31">
        <f t="shared" si="4"/>
        <v>88.049217984972856</v>
      </c>
      <c r="M11" s="39">
        <v>18932.099999999999</v>
      </c>
      <c r="N11" s="39">
        <v>18932.099999999999</v>
      </c>
    </row>
    <row r="12" spans="1:14" outlineLevel="1" x14ac:dyDescent="0.25">
      <c r="A12" s="12" t="s">
        <v>40</v>
      </c>
      <c r="B12" s="17" t="s">
        <v>41</v>
      </c>
      <c r="C12" s="21">
        <v>7931.1</v>
      </c>
      <c r="D12" s="21">
        <v>8908.1</v>
      </c>
      <c r="E12" s="21">
        <v>8908.1</v>
      </c>
      <c r="F12" s="39">
        <v>9379.9</v>
      </c>
      <c r="G12" s="31">
        <f t="shared" si="5"/>
        <v>1448.7999999999993</v>
      </c>
      <c r="H12" s="31">
        <f t="shared" si="0"/>
        <v>118.26732735686096</v>
      </c>
      <c r="I12" s="31">
        <f t="shared" si="1"/>
        <v>471.79999999999927</v>
      </c>
      <c r="J12" s="31">
        <f t="shared" si="2"/>
        <v>105.29630336435378</v>
      </c>
      <c r="K12" s="31">
        <f t="shared" si="3"/>
        <v>471.79999999999927</v>
      </c>
      <c r="L12" s="31">
        <f t="shared" si="4"/>
        <v>105.29630336435378</v>
      </c>
      <c r="M12" s="39">
        <v>8831.9</v>
      </c>
      <c r="N12" s="39">
        <v>8831.9</v>
      </c>
    </row>
    <row r="13" spans="1:14" outlineLevel="1" x14ac:dyDescent="0.25">
      <c r="A13" s="12" t="s">
        <v>42</v>
      </c>
      <c r="B13" s="17" t="s">
        <v>43</v>
      </c>
      <c r="C13" s="21">
        <v>1288.7</v>
      </c>
      <c r="D13" s="21">
        <v>1138.7</v>
      </c>
      <c r="E13" s="21">
        <v>1138.7</v>
      </c>
      <c r="F13" s="39">
        <v>1313.3</v>
      </c>
      <c r="G13" s="31">
        <f t="shared" si="5"/>
        <v>24.599999999999909</v>
      </c>
      <c r="H13" s="31">
        <f t="shared" si="0"/>
        <v>101.90890044230618</v>
      </c>
      <c r="I13" s="31">
        <f t="shared" si="1"/>
        <v>174.59999999999991</v>
      </c>
      <c r="J13" s="31">
        <f t="shared" si="2"/>
        <v>115.33327478703784</v>
      </c>
      <c r="K13" s="31">
        <f t="shared" si="3"/>
        <v>174.59999999999991</v>
      </c>
      <c r="L13" s="31">
        <f t="shared" si="4"/>
        <v>115.33327478703784</v>
      </c>
      <c r="M13" s="39">
        <v>1313.3</v>
      </c>
      <c r="N13" s="39">
        <v>1313.3</v>
      </c>
    </row>
    <row r="14" spans="1:14" ht="22.5" outlineLevel="1" x14ac:dyDescent="0.25">
      <c r="A14" s="12" t="s">
        <v>44</v>
      </c>
      <c r="B14" s="17" t="s">
        <v>45</v>
      </c>
      <c r="C14" s="21">
        <v>9099.2999999999993</v>
      </c>
      <c r="D14" s="21">
        <v>10307.6</v>
      </c>
      <c r="E14" s="21">
        <v>10307.6</v>
      </c>
      <c r="F14" s="39">
        <v>11359.3</v>
      </c>
      <c r="G14" s="31">
        <f t="shared" si="5"/>
        <v>2260</v>
      </c>
      <c r="H14" s="31">
        <f t="shared" si="0"/>
        <v>124.83707537942479</v>
      </c>
      <c r="I14" s="31">
        <f t="shared" si="1"/>
        <v>1051.6999999999989</v>
      </c>
      <c r="J14" s="31">
        <f t="shared" si="2"/>
        <v>110.20315107299467</v>
      </c>
      <c r="K14" s="31">
        <f t="shared" si="3"/>
        <v>1051.6999999999989</v>
      </c>
      <c r="L14" s="31">
        <f t="shared" si="4"/>
        <v>110.20315107299467</v>
      </c>
      <c r="M14" s="39">
        <v>11512</v>
      </c>
      <c r="N14" s="39">
        <v>11778.4</v>
      </c>
    </row>
    <row r="15" spans="1:14" ht="31.5" outlineLevel="1" x14ac:dyDescent="0.25">
      <c r="A15" s="11" t="s">
        <v>46</v>
      </c>
      <c r="B15" s="16" t="s">
        <v>3</v>
      </c>
      <c r="C15" s="20">
        <f>SUM(C16:C18)</f>
        <v>173.6</v>
      </c>
      <c r="D15" s="25">
        <f>SUM(D16:D18)</f>
        <v>2109.1000000000004</v>
      </c>
      <c r="E15" s="25">
        <f>SUM(E16:E18)</f>
        <v>2109.1000000000004</v>
      </c>
      <c r="F15" s="40">
        <f>SUM(F16:F18)</f>
        <v>2227.6999999999998</v>
      </c>
      <c r="G15" s="33">
        <f t="shared" si="5"/>
        <v>2054.1</v>
      </c>
      <c r="H15" s="33">
        <f t="shared" si="0"/>
        <v>1283.2373271889401</v>
      </c>
      <c r="I15" s="33">
        <f t="shared" si="1"/>
        <v>118.59999999999945</v>
      </c>
      <c r="J15" s="33">
        <f t="shared" si="2"/>
        <v>105.62325162391539</v>
      </c>
      <c r="K15" s="33">
        <f t="shared" si="3"/>
        <v>118.59999999999945</v>
      </c>
      <c r="L15" s="33">
        <f t="shared" si="4"/>
        <v>105.62325162391539</v>
      </c>
      <c r="M15" s="40">
        <f>SUM(M16:M18)</f>
        <v>1227.5999999999999</v>
      </c>
      <c r="N15" s="40">
        <f>SUM(N16:N18)</f>
        <v>1227.5999999999999</v>
      </c>
    </row>
    <row r="16" spans="1:14" ht="22.5" outlineLevel="1" x14ac:dyDescent="0.25">
      <c r="A16" s="12" t="s">
        <v>47</v>
      </c>
      <c r="B16" s="17" t="s">
        <v>48</v>
      </c>
      <c r="C16" s="21">
        <v>60</v>
      </c>
      <c r="D16" s="21">
        <v>1110</v>
      </c>
      <c r="E16" s="21">
        <v>1110</v>
      </c>
      <c r="F16" s="39">
        <v>1000</v>
      </c>
      <c r="G16" s="31">
        <f t="shared" si="5"/>
        <v>940</v>
      </c>
      <c r="H16" s="31">
        <f t="shared" si="0"/>
        <v>1666.6666666666667</v>
      </c>
      <c r="I16" s="31">
        <f t="shared" si="1"/>
        <v>-110</v>
      </c>
      <c r="J16" s="31">
        <f t="shared" si="2"/>
        <v>90.090090090090087</v>
      </c>
      <c r="K16" s="31">
        <f t="shared" si="3"/>
        <v>-110</v>
      </c>
      <c r="L16" s="31">
        <f t="shared" si="4"/>
        <v>90.090090090090087</v>
      </c>
      <c r="M16" s="39">
        <v>1000</v>
      </c>
      <c r="N16" s="39">
        <v>1000</v>
      </c>
    </row>
    <row r="17" spans="1:14" outlineLevel="1" x14ac:dyDescent="0.25">
      <c r="A17" s="12" t="s">
        <v>49</v>
      </c>
      <c r="B17" s="17" t="s">
        <v>50</v>
      </c>
      <c r="C17" s="21">
        <v>100</v>
      </c>
      <c r="D17" s="21">
        <v>982.3</v>
      </c>
      <c r="E17" s="21">
        <v>982.3</v>
      </c>
      <c r="F17" s="39">
        <v>1210</v>
      </c>
      <c r="G17" s="31">
        <f t="shared" si="5"/>
        <v>1110</v>
      </c>
      <c r="H17" s="31">
        <f t="shared" si="0"/>
        <v>1210</v>
      </c>
      <c r="I17" s="31">
        <f t="shared" si="1"/>
        <v>227.70000000000005</v>
      </c>
      <c r="J17" s="31">
        <f t="shared" si="2"/>
        <v>123.18029115341547</v>
      </c>
      <c r="K17" s="31">
        <f t="shared" si="3"/>
        <v>227.70000000000005</v>
      </c>
      <c r="L17" s="31">
        <f t="shared" si="4"/>
        <v>123.18029115341547</v>
      </c>
      <c r="M17" s="39">
        <v>210</v>
      </c>
      <c r="N17" s="39">
        <v>210</v>
      </c>
    </row>
    <row r="18" spans="1:14" s="2" customFormat="1" ht="14.25" x14ac:dyDescent="0.2">
      <c r="A18" s="12" t="s">
        <v>51</v>
      </c>
      <c r="B18" s="17" t="s">
        <v>52</v>
      </c>
      <c r="C18" s="21">
        <v>13.6</v>
      </c>
      <c r="D18" s="21">
        <v>16.8</v>
      </c>
      <c r="E18" s="21">
        <v>16.8</v>
      </c>
      <c r="F18" s="39">
        <v>17.7</v>
      </c>
      <c r="G18" s="31">
        <f t="shared" si="5"/>
        <v>4.0999999999999996</v>
      </c>
      <c r="H18" s="31">
        <f t="shared" si="0"/>
        <v>130.14705882352942</v>
      </c>
      <c r="I18" s="31">
        <f t="shared" si="1"/>
        <v>0.89999999999999858</v>
      </c>
      <c r="J18" s="31">
        <f t="shared" si="2"/>
        <v>105.35714285714283</v>
      </c>
      <c r="K18" s="31">
        <f t="shared" si="3"/>
        <v>0.89999999999999858</v>
      </c>
      <c r="L18" s="31">
        <f t="shared" si="4"/>
        <v>105.35714285714283</v>
      </c>
      <c r="M18" s="39">
        <v>17.600000000000001</v>
      </c>
      <c r="N18" s="39">
        <v>17.600000000000001</v>
      </c>
    </row>
    <row r="19" spans="1:14" ht="21" outlineLevel="1" x14ac:dyDescent="0.25">
      <c r="A19" s="11" t="s">
        <v>53</v>
      </c>
      <c r="B19" s="16" t="s">
        <v>4</v>
      </c>
      <c r="C19" s="20">
        <f>SUM(C20:C23)</f>
        <v>166413.9</v>
      </c>
      <c r="D19" s="25">
        <f>SUM(D20:D23)</f>
        <v>194041.60000000001</v>
      </c>
      <c r="E19" s="25">
        <f>SUM(E20:E23)</f>
        <v>205894.7</v>
      </c>
      <c r="F19" s="40">
        <f>SUM(F20:F23)</f>
        <v>225311.40000000002</v>
      </c>
      <c r="G19" s="33">
        <f t="shared" si="5"/>
        <v>58897.500000000029</v>
      </c>
      <c r="H19" s="33">
        <f t="shared" si="0"/>
        <v>135.39217577377855</v>
      </c>
      <c r="I19" s="33">
        <f t="shared" si="1"/>
        <v>31269.800000000017</v>
      </c>
      <c r="J19" s="33">
        <f t="shared" si="2"/>
        <v>116.11499802104292</v>
      </c>
      <c r="K19" s="33">
        <f t="shared" si="3"/>
        <v>19416.700000000012</v>
      </c>
      <c r="L19" s="33">
        <f t="shared" si="4"/>
        <v>109.43040301668768</v>
      </c>
      <c r="M19" s="40">
        <f>SUM(M20:M23)</f>
        <v>247532.2</v>
      </c>
      <c r="N19" s="40">
        <f>SUM(N20:N23)</f>
        <v>283092.8</v>
      </c>
    </row>
    <row r="20" spans="1:14" ht="22.5" outlineLevel="1" x14ac:dyDescent="0.25">
      <c r="A20" s="12" t="s">
        <v>54</v>
      </c>
      <c r="B20" s="17" t="s">
        <v>55</v>
      </c>
      <c r="C20" s="21">
        <v>113671.9</v>
      </c>
      <c r="D20" s="21">
        <v>141930.5</v>
      </c>
      <c r="E20" s="21">
        <v>153953.70000000001</v>
      </c>
      <c r="F20" s="39">
        <v>162884.4</v>
      </c>
      <c r="G20" s="31">
        <f t="shared" si="5"/>
        <v>49212.5</v>
      </c>
      <c r="H20" s="31">
        <f t="shared" si="0"/>
        <v>143.29346126879204</v>
      </c>
      <c r="I20" s="31">
        <f t="shared" si="1"/>
        <v>20953.899999999994</v>
      </c>
      <c r="J20" s="31">
        <f t="shared" si="2"/>
        <v>114.7634933999387</v>
      </c>
      <c r="K20" s="31">
        <f t="shared" si="3"/>
        <v>8930.6999999999825</v>
      </c>
      <c r="L20" s="31">
        <f t="shared" si="4"/>
        <v>105.80089988093822</v>
      </c>
      <c r="M20" s="39">
        <v>144912.29999999999</v>
      </c>
      <c r="N20" s="39">
        <v>144912.29999999999</v>
      </c>
    </row>
    <row r="21" spans="1:14" ht="22.5" outlineLevel="1" x14ac:dyDescent="0.25">
      <c r="A21" s="12" t="s">
        <v>56</v>
      </c>
      <c r="B21" s="17" t="s">
        <v>57</v>
      </c>
      <c r="C21" s="21">
        <v>2752</v>
      </c>
      <c r="D21" s="21">
        <v>1000</v>
      </c>
      <c r="E21" s="21">
        <v>976.5</v>
      </c>
      <c r="F21" s="39">
        <v>1217.5999999999999</v>
      </c>
      <c r="G21" s="31">
        <f t="shared" si="5"/>
        <v>-1534.4</v>
      </c>
      <c r="H21" s="31">
        <f t="shared" si="0"/>
        <v>44.244186046511622</v>
      </c>
      <c r="I21" s="31">
        <f t="shared" si="1"/>
        <v>217.59999999999991</v>
      </c>
      <c r="J21" s="31">
        <f>F21/D21*100</f>
        <v>121.76</v>
      </c>
      <c r="K21" s="31">
        <f t="shared" si="3"/>
        <v>241.09999999999991</v>
      </c>
      <c r="L21" s="31">
        <f t="shared" si="4"/>
        <v>124.69022017409112</v>
      </c>
      <c r="M21" s="39">
        <v>800</v>
      </c>
      <c r="N21" s="39">
        <v>800</v>
      </c>
    </row>
    <row r="22" spans="1:14" s="2" customFormat="1" ht="14.25" x14ac:dyDescent="0.2">
      <c r="A22" s="12" t="s">
        <v>58</v>
      </c>
      <c r="B22" s="17" t="s">
        <v>59</v>
      </c>
      <c r="C22" s="21">
        <v>1.5</v>
      </c>
      <c r="D22" s="21">
        <v>0</v>
      </c>
      <c r="E22" s="21">
        <v>0</v>
      </c>
      <c r="F22" s="39">
        <v>6175.1</v>
      </c>
      <c r="G22" s="31">
        <f t="shared" si="5"/>
        <v>6173.6</v>
      </c>
      <c r="H22" s="31">
        <f t="shared" si="0"/>
        <v>411673.33333333337</v>
      </c>
      <c r="I22" s="31">
        <f t="shared" si="1"/>
        <v>6175.1</v>
      </c>
      <c r="J22" s="31" t="s">
        <v>159</v>
      </c>
      <c r="K22" s="31">
        <f t="shared" si="3"/>
        <v>6175.1</v>
      </c>
      <c r="L22" s="31" t="s">
        <v>159</v>
      </c>
      <c r="M22" s="39">
        <v>46785.599999999999</v>
      </c>
      <c r="N22" s="43">
        <v>82346.2</v>
      </c>
    </row>
    <row r="23" spans="1:14" ht="22.5" outlineLevel="1" x14ac:dyDescent="0.25">
      <c r="A23" s="12" t="s">
        <v>60</v>
      </c>
      <c r="B23" s="17" t="s">
        <v>61</v>
      </c>
      <c r="C23" s="21">
        <v>49988.5</v>
      </c>
      <c r="D23" s="21">
        <v>51111.1</v>
      </c>
      <c r="E23" s="21">
        <v>50964.5</v>
      </c>
      <c r="F23" s="39">
        <v>55034.3</v>
      </c>
      <c r="G23" s="31">
        <f t="shared" si="5"/>
        <v>5045.8000000000029</v>
      </c>
      <c r="H23" s="31">
        <f t="shared" si="0"/>
        <v>110.09392160196847</v>
      </c>
      <c r="I23" s="31">
        <f t="shared" si="1"/>
        <v>3923.2000000000044</v>
      </c>
      <c r="J23" s="31">
        <f t="shared" si="2"/>
        <v>107.67582775561473</v>
      </c>
      <c r="K23" s="31">
        <f t="shared" si="3"/>
        <v>4069.8000000000029</v>
      </c>
      <c r="L23" s="31">
        <f t="shared" si="4"/>
        <v>107.98555857508659</v>
      </c>
      <c r="M23" s="39">
        <v>55034.3</v>
      </c>
      <c r="N23" s="43">
        <v>55034.3</v>
      </c>
    </row>
    <row r="24" spans="1:14" ht="21" outlineLevel="1" x14ac:dyDescent="0.25">
      <c r="A24" s="11" t="s">
        <v>62</v>
      </c>
      <c r="B24" s="16" t="s">
        <v>5</v>
      </c>
      <c r="C24" s="20">
        <f>SUM(C25:C31)</f>
        <v>1453994.0999999999</v>
      </c>
      <c r="D24" s="25">
        <f>SUM(D25:D31)</f>
        <v>2225955.7999999998</v>
      </c>
      <c r="E24" s="25">
        <f>SUM(E25:E31)</f>
        <v>2228702</v>
      </c>
      <c r="F24" s="40">
        <f>SUM(F25:F31)</f>
        <v>2087283.4</v>
      </c>
      <c r="G24" s="33">
        <f t="shared" si="5"/>
        <v>633289.30000000005</v>
      </c>
      <c r="H24" s="33">
        <f t="shared" si="0"/>
        <v>143.55514922653401</v>
      </c>
      <c r="I24" s="33">
        <f t="shared" si="1"/>
        <v>-138672.39999999991</v>
      </c>
      <c r="J24" s="33">
        <f t="shared" si="2"/>
        <v>93.770208734602917</v>
      </c>
      <c r="K24" s="33">
        <f t="shared" si="3"/>
        <v>-141418.60000000009</v>
      </c>
      <c r="L24" s="33">
        <f t="shared" si="4"/>
        <v>93.654665361273061</v>
      </c>
      <c r="M24" s="40">
        <f>SUM(M25:M31)</f>
        <v>426630.19999999995</v>
      </c>
      <c r="N24" s="40">
        <f>SUM(N25:N31)</f>
        <v>429310.60000000003</v>
      </c>
    </row>
    <row r="25" spans="1:14" ht="29.25" customHeight="1" outlineLevel="1" x14ac:dyDescent="0.25">
      <c r="A25" s="12" t="s">
        <v>63</v>
      </c>
      <c r="B25" s="17" t="s">
        <v>64</v>
      </c>
      <c r="C25" s="21">
        <v>209105</v>
      </c>
      <c r="D25" s="21">
        <v>237183.6</v>
      </c>
      <c r="E25" s="21">
        <v>238183.6</v>
      </c>
      <c r="F25" s="39">
        <v>170181.7</v>
      </c>
      <c r="G25" s="31">
        <f t="shared" si="5"/>
        <v>-38923.299999999988</v>
      </c>
      <c r="H25" s="31">
        <f t="shared" si="0"/>
        <v>81.385763133354061</v>
      </c>
      <c r="I25" s="31">
        <f t="shared" si="1"/>
        <v>-67001.899999999994</v>
      </c>
      <c r="J25" s="31">
        <f t="shared" si="2"/>
        <v>71.751040122504264</v>
      </c>
      <c r="K25" s="31">
        <f t="shared" si="3"/>
        <v>-68001.899999999994</v>
      </c>
      <c r="L25" s="31">
        <f t="shared" si="4"/>
        <v>71.449797551132832</v>
      </c>
      <c r="M25" s="39">
        <v>170181.6</v>
      </c>
      <c r="N25" s="39">
        <v>170181.6</v>
      </c>
    </row>
    <row r="26" spans="1:14" s="2" customFormat="1" ht="22.5" x14ac:dyDescent="0.2">
      <c r="A26" s="12" t="s">
        <v>65</v>
      </c>
      <c r="B26" s="17" t="s">
        <v>66</v>
      </c>
      <c r="C26" s="21">
        <v>382298.1</v>
      </c>
      <c r="D26" s="21">
        <v>118852.2</v>
      </c>
      <c r="E26" s="21">
        <v>118852.2</v>
      </c>
      <c r="F26" s="39">
        <v>146912</v>
      </c>
      <c r="G26" s="31">
        <f t="shared" si="5"/>
        <v>-235386.09999999998</v>
      </c>
      <c r="H26" s="31">
        <f t="shared" si="0"/>
        <v>38.428650312413275</v>
      </c>
      <c r="I26" s="31">
        <f t="shared" si="1"/>
        <v>28059.800000000003</v>
      </c>
      <c r="J26" s="31">
        <f t="shared" si="2"/>
        <v>123.60898662372257</v>
      </c>
      <c r="K26" s="31">
        <f t="shared" si="3"/>
        <v>28059.800000000003</v>
      </c>
      <c r="L26" s="31">
        <f t="shared" si="4"/>
        <v>123.60898662372257</v>
      </c>
      <c r="M26" s="39">
        <v>93683.6</v>
      </c>
      <c r="N26" s="43">
        <v>93683.6</v>
      </c>
    </row>
    <row r="27" spans="1:14" s="2" customFormat="1" ht="14.25" x14ac:dyDescent="0.2">
      <c r="A27" s="13" t="s">
        <v>67</v>
      </c>
      <c r="B27" s="17" t="s">
        <v>68</v>
      </c>
      <c r="C27" s="21">
        <v>0</v>
      </c>
      <c r="D27" s="21">
        <v>78137.899999999994</v>
      </c>
      <c r="E27" s="21">
        <v>77872.5</v>
      </c>
      <c r="F27" s="39">
        <v>100142.5</v>
      </c>
      <c r="G27" s="31">
        <f t="shared" si="5"/>
        <v>100142.5</v>
      </c>
      <c r="H27" s="31" t="s">
        <v>159</v>
      </c>
      <c r="I27" s="31">
        <f t="shared" si="1"/>
        <v>22004.600000000006</v>
      </c>
      <c r="J27" s="31">
        <f t="shared" si="2"/>
        <v>128.16123801637875</v>
      </c>
      <c r="K27" s="31">
        <f t="shared" si="3"/>
        <v>22270</v>
      </c>
      <c r="L27" s="31">
        <f t="shared" si="4"/>
        <v>128.59802882917592</v>
      </c>
      <c r="M27" s="39">
        <v>0</v>
      </c>
      <c r="N27" s="43">
        <v>0</v>
      </c>
    </row>
    <row r="28" spans="1:14" s="2" customFormat="1" ht="22.5" x14ac:dyDescent="0.2">
      <c r="A28" s="12" t="s">
        <v>69</v>
      </c>
      <c r="B28" s="17" t="s">
        <v>70</v>
      </c>
      <c r="C28" s="21">
        <v>11348.6</v>
      </c>
      <c r="D28" s="21">
        <v>131959.1</v>
      </c>
      <c r="E28" s="21">
        <v>132020</v>
      </c>
      <c r="F28" s="39">
        <v>12311.3</v>
      </c>
      <c r="G28" s="31">
        <f t="shared" si="5"/>
        <v>962.69999999999891</v>
      </c>
      <c r="H28" s="31">
        <f t="shared" si="0"/>
        <v>108.48298468533564</v>
      </c>
      <c r="I28" s="31">
        <f t="shared" si="1"/>
        <v>-119647.8</v>
      </c>
      <c r="J28" s="31">
        <f t="shared" si="2"/>
        <v>9.3296331969526918</v>
      </c>
      <c r="K28" s="31">
        <f t="shared" si="3"/>
        <v>-119708.7</v>
      </c>
      <c r="L28" s="31">
        <f t="shared" si="4"/>
        <v>9.3253294955309798</v>
      </c>
      <c r="M28" s="39">
        <v>11769.6</v>
      </c>
      <c r="N28" s="43">
        <v>11792.7</v>
      </c>
    </row>
    <row r="29" spans="1:14" s="2" customFormat="1" ht="22.5" x14ac:dyDescent="0.2">
      <c r="A29" s="12" t="s">
        <v>71</v>
      </c>
      <c r="B29" s="17" t="s">
        <v>72</v>
      </c>
      <c r="C29" s="21">
        <v>193268.2</v>
      </c>
      <c r="D29" s="21">
        <v>186580.8</v>
      </c>
      <c r="E29" s="21">
        <v>188531.5</v>
      </c>
      <c r="F29" s="39">
        <v>195982.7</v>
      </c>
      <c r="G29" s="31">
        <f t="shared" si="5"/>
        <v>2714.5</v>
      </c>
      <c r="H29" s="31">
        <f t="shared" si="0"/>
        <v>101.40452490373481</v>
      </c>
      <c r="I29" s="31">
        <f t="shared" si="1"/>
        <v>9401.9000000000233</v>
      </c>
      <c r="J29" s="31">
        <f t="shared" si="2"/>
        <v>105.03905010590586</v>
      </c>
      <c r="K29" s="31">
        <f t="shared" si="3"/>
        <v>7451.2000000000116</v>
      </c>
      <c r="L29" s="31">
        <f t="shared" si="4"/>
        <v>103.9522307943235</v>
      </c>
      <c r="M29" s="39">
        <v>150995.4</v>
      </c>
      <c r="N29" s="43">
        <v>153652.70000000001</v>
      </c>
    </row>
    <row r="30" spans="1:14" s="2" customFormat="1" ht="101.25" x14ac:dyDescent="0.2">
      <c r="A30" s="14" t="s">
        <v>73</v>
      </c>
      <c r="B30" s="17" t="s">
        <v>74</v>
      </c>
      <c r="C30" s="21">
        <v>657974.19999999995</v>
      </c>
      <c r="D30" s="21">
        <v>1373242.2</v>
      </c>
      <c r="E30" s="21">
        <v>1373242.2</v>
      </c>
      <c r="F30" s="39">
        <v>1461753.2</v>
      </c>
      <c r="G30" s="31">
        <f t="shared" si="5"/>
        <v>803779</v>
      </c>
      <c r="H30" s="31">
        <f t="shared" si="0"/>
        <v>222.1596530684638</v>
      </c>
      <c r="I30" s="31">
        <f t="shared" si="1"/>
        <v>88511</v>
      </c>
      <c r="J30" s="31">
        <f t="shared" si="2"/>
        <v>106.44540344012148</v>
      </c>
      <c r="K30" s="31">
        <f t="shared" si="3"/>
        <v>88511</v>
      </c>
      <c r="L30" s="31">
        <f t="shared" si="4"/>
        <v>106.44540344012148</v>
      </c>
      <c r="M30" s="39">
        <v>0</v>
      </c>
      <c r="N30" s="43">
        <v>0</v>
      </c>
    </row>
    <row r="31" spans="1:14" s="2" customFormat="1" ht="22.5" x14ac:dyDescent="0.2">
      <c r="A31" s="15" t="s">
        <v>75</v>
      </c>
      <c r="B31" s="17" t="s">
        <v>76</v>
      </c>
      <c r="C31" s="21">
        <v>0</v>
      </c>
      <c r="D31" s="21">
        <v>100000</v>
      </c>
      <c r="E31" s="21">
        <v>100000</v>
      </c>
      <c r="F31" s="39">
        <v>0</v>
      </c>
      <c r="G31" s="31">
        <f t="shared" si="5"/>
        <v>0</v>
      </c>
      <c r="H31" s="31" t="s">
        <v>159</v>
      </c>
      <c r="I31" s="31">
        <f t="shared" si="1"/>
        <v>-100000</v>
      </c>
      <c r="J31" s="31">
        <f t="shared" si="2"/>
        <v>0</v>
      </c>
      <c r="K31" s="31">
        <f t="shared" si="3"/>
        <v>-100000</v>
      </c>
      <c r="L31" s="31">
        <f t="shared" si="4"/>
        <v>0</v>
      </c>
      <c r="M31" s="39">
        <v>0</v>
      </c>
      <c r="N31" s="43">
        <v>0</v>
      </c>
    </row>
    <row r="32" spans="1:14" s="2" customFormat="1" ht="14.25" x14ac:dyDescent="0.2">
      <c r="A32" s="11" t="s">
        <v>77</v>
      </c>
      <c r="B32" s="16" t="s">
        <v>6</v>
      </c>
      <c r="C32" s="26">
        <f>SUM(C33:C45)</f>
        <v>2920127.2</v>
      </c>
      <c r="D32" s="26">
        <f>SUM(D33:D45)</f>
        <v>3018684.3000000003</v>
      </c>
      <c r="E32" s="26">
        <f>SUM(E33:E45)</f>
        <v>3018006.7</v>
      </c>
      <c r="F32" s="40">
        <f>SUM(F33:F45)</f>
        <v>3091682.2999999993</v>
      </c>
      <c r="G32" s="33">
        <f t="shared" si="5"/>
        <v>171555.09999999916</v>
      </c>
      <c r="H32" s="33">
        <f t="shared" si="0"/>
        <v>105.87491873641666</v>
      </c>
      <c r="I32" s="33">
        <f t="shared" si="1"/>
        <v>72997.999999999069</v>
      </c>
      <c r="J32" s="33">
        <f t="shared" si="2"/>
        <v>102.41820583888151</v>
      </c>
      <c r="K32" s="33">
        <f t="shared" si="3"/>
        <v>73675.599999999162</v>
      </c>
      <c r="L32" s="33">
        <f t="shared" si="4"/>
        <v>102.44120067725493</v>
      </c>
      <c r="M32" s="40">
        <f>SUM(M33:M45)</f>
        <v>3079336.5000000005</v>
      </c>
      <c r="N32" s="40">
        <f>SUM(N33:N45)</f>
        <v>2824698.6</v>
      </c>
    </row>
    <row r="33" spans="1:14" s="2" customFormat="1" ht="14.25" x14ac:dyDescent="0.2">
      <c r="A33" s="12" t="s">
        <v>78</v>
      </c>
      <c r="B33" s="17" t="s">
        <v>79</v>
      </c>
      <c r="C33" s="22">
        <v>1316632.3999999999</v>
      </c>
      <c r="D33" s="21">
        <v>1300443.3999999999</v>
      </c>
      <c r="E33" s="21">
        <v>1310961.7</v>
      </c>
      <c r="F33" s="39">
        <v>1318908.7</v>
      </c>
      <c r="G33" s="31">
        <f t="shared" si="5"/>
        <v>2276.3000000000466</v>
      </c>
      <c r="H33" s="31">
        <f t="shared" si="0"/>
        <v>100.17288804376985</v>
      </c>
      <c r="I33" s="31">
        <f t="shared" si="1"/>
        <v>18465.300000000047</v>
      </c>
      <c r="J33" s="31">
        <f t="shared" si="2"/>
        <v>101.41992338920709</v>
      </c>
      <c r="K33" s="31">
        <f t="shared" si="3"/>
        <v>7947</v>
      </c>
      <c r="L33" s="31">
        <f t="shared" si="4"/>
        <v>100.60619619932451</v>
      </c>
      <c r="M33" s="39">
        <v>1190688.8</v>
      </c>
      <c r="N33" s="43">
        <v>1203434.7</v>
      </c>
    </row>
    <row r="34" spans="1:14" s="2" customFormat="1" ht="14.25" x14ac:dyDescent="0.2">
      <c r="A34" s="12" t="s">
        <v>80</v>
      </c>
      <c r="B34" s="17" t="s">
        <v>81</v>
      </c>
      <c r="C34" s="22">
        <v>1055729.6000000001</v>
      </c>
      <c r="D34" s="21">
        <v>1130968.3999999999</v>
      </c>
      <c r="E34" s="21">
        <v>1121629.7</v>
      </c>
      <c r="F34" s="39">
        <v>1164430.7</v>
      </c>
      <c r="G34" s="31">
        <f t="shared" si="5"/>
        <v>108701.09999999986</v>
      </c>
      <c r="H34" s="31">
        <f t="shared" si="0"/>
        <v>110.29630124986549</v>
      </c>
      <c r="I34" s="31">
        <f t="shared" si="1"/>
        <v>33462.300000000047</v>
      </c>
      <c r="J34" s="31">
        <f t="shared" si="2"/>
        <v>102.95872988140076</v>
      </c>
      <c r="K34" s="31">
        <f t="shared" si="3"/>
        <v>42801</v>
      </c>
      <c r="L34" s="31">
        <f t="shared" si="4"/>
        <v>103.81596528693917</v>
      </c>
      <c r="M34" s="39">
        <v>1020733.7</v>
      </c>
      <c r="N34" s="43">
        <v>1020733.7</v>
      </c>
    </row>
    <row r="35" spans="1:14" s="2" customFormat="1" ht="14.25" x14ac:dyDescent="0.2">
      <c r="A35" s="12" t="s">
        <v>82</v>
      </c>
      <c r="B35" s="17" t="s">
        <v>83</v>
      </c>
      <c r="C35" s="22">
        <v>175773.9</v>
      </c>
      <c r="D35" s="21">
        <v>182751.5</v>
      </c>
      <c r="E35" s="21">
        <v>181556.3</v>
      </c>
      <c r="F35" s="39">
        <v>177247</v>
      </c>
      <c r="G35" s="31">
        <f t="shared" si="5"/>
        <v>1473.1000000000058</v>
      </c>
      <c r="H35" s="31">
        <f t="shared" si="0"/>
        <v>100.83806526452447</v>
      </c>
      <c r="I35" s="31">
        <f t="shared" si="1"/>
        <v>-5504.5</v>
      </c>
      <c r="J35" s="31">
        <f t="shared" si="2"/>
        <v>96.987986418716119</v>
      </c>
      <c r="K35" s="31">
        <f t="shared" si="3"/>
        <v>-4309.2999999999884</v>
      </c>
      <c r="L35" s="31">
        <f t="shared" si="4"/>
        <v>97.626466280707419</v>
      </c>
      <c r="M35" s="39">
        <v>166010.4</v>
      </c>
      <c r="N35" s="43">
        <v>166010.4</v>
      </c>
    </row>
    <row r="36" spans="1:14" s="2" customFormat="1" ht="14.25" x14ac:dyDescent="0.2">
      <c r="A36" s="12" t="s">
        <v>84</v>
      </c>
      <c r="B36" s="17" t="s">
        <v>85</v>
      </c>
      <c r="C36" s="22">
        <v>125091.5</v>
      </c>
      <c r="D36" s="21">
        <v>148304</v>
      </c>
      <c r="E36" s="21">
        <v>149296.9</v>
      </c>
      <c r="F36" s="39">
        <v>148095</v>
      </c>
      <c r="G36" s="31">
        <f t="shared" si="5"/>
        <v>23003.5</v>
      </c>
      <c r="H36" s="31">
        <f t="shared" si="0"/>
        <v>118.38933900384919</v>
      </c>
      <c r="I36" s="31">
        <f t="shared" si="1"/>
        <v>-209</v>
      </c>
      <c r="J36" s="31">
        <f t="shared" si="2"/>
        <v>99.859073254935808</v>
      </c>
      <c r="K36" s="31">
        <f t="shared" si="3"/>
        <v>-1201.8999999999942</v>
      </c>
      <c r="L36" s="31">
        <f t="shared" si="4"/>
        <v>99.19495984176497</v>
      </c>
      <c r="M36" s="39">
        <v>150813.4</v>
      </c>
      <c r="N36" s="43">
        <v>153058.70000000001</v>
      </c>
    </row>
    <row r="37" spans="1:14" s="2" customFormat="1" ht="22.5" x14ac:dyDescent="0.2">
      <c r="A37" s="12" t="s">
        <v>86</v>
      </c>
      <c r="B37" s="17" t="s">
        <v>87</v>
      </c>
      <c r="C37" s="22">
        <v>4540.8999999999996</v>
      </c>
      <c r="D37" s="21">
        <v>12134.6</v>
      </c>
      <c r="E37" s="21">
        <v>10634.6</v>
      </c>
      <c r="F37" s="39">
        <v>13420.8</v>
      </c>
      <c r="G37" s="31">
        <f t="shared" si="5"/>
        <v>8879.9</v>
      </c>
      <c r="H37" s="31">
        <f t="shared" si="0"/>
        <v>295.55374485234205</v>
      </c>
      <c r="I37" s="31">
        <f t="shared" si="1"/>
        <v>1286.1999999999989</v>
      </c>
      <c r="J37" s="31">
        <f t="shared" si="2"/>
        <v>110.59944291530005</v>
      </c>
      <c r="K37" s="31">
        <f t="shared" si="3"/>
        <v>2786.1999999999989</v>
      </c>
      <c r="L37" s="31">
        <f t="shared" si="4"/>
        <v>126.19938690688883</v>
      </c>
      <c r="M37" s="39">
        <v>13420.7</v>
      </c>
      <c r="N37" s="43">
        <v>13423.6</v>
      </c>
    </row>
    <row r="38" spans="1:14" s="2" customFormat="1" ht="33.75" x14ac:dyDescent="0.2">
      <c r="A38" s="12" t="s">
        <v>88</v>
      </c>
      <c r="B38" s="17" t="s">
        <v>89</v>
      </c>
      <c r="C38" s="22">
        <v>3323.8</v>
      </c>
      <c r="D38" s="21">
        <v>3909.6</v>
      </c>
      <c r="E38" s="21">
        <v>3909.6</v>
      </c>
      <c r="F38" s="39">
        <v>3873.3</v>
      </c>
      <c r="G38" s="31">
        <f t="shared" si="5"/>
        <v>549.5</v>
      </c>
      <c r="H38" s="31">
        <f t="shared" si="0"/>
        <v>116.53228232745651</v>
      </c>
      <c r="I38" s="31">
        <f t="shared" si="1"/>
        <v>-36.299999999999727</v>
      </c>
      <c r="J38" s="31">
        <f t="shared" si="2"/>
        <v>99.071516267648875</v>
      </c>
      <c r="K38" s="31">
        <f t="shared" si="3"/>
        <v>-36.299999999999727</v>
      </c>
      <c r="L38" s="31">
        <f t="shared" si="4"/>
        <v>99.071516267648875</v>
      </c>
      <c r="M38" s="39">
        <v>3873.3</v>
      </c>
      <c r="N38" s="43">
        <v>3873.3</v>
      </c>
    </row>
    <row r="39" spans="1:14" s="2" customFormat="1" ht="22.5" x14ac:dyDescent="0.2">
      <c r="A39" s="12" t="s">
        <v>90</v>
      </c>
      <c r="B39" s="17" t="s">
        <v>91</v>
      </c>
      <c r="C39" s="22">
        <v>61895.6</v>
      </c>
      <c r="D39" s="21">
        <v>64278.400000000001</v>
      </c>
      <c r="E39" s="21">
        <v>64278.400000000001</v>
      </c>
      <c r="F39" s="39">
        <v>67406.5</v>
      </c>
      <c r="G39" s="31">
        <f t="shared" si="5"/>
        <v>5510.9000000000015</v>
      </c>
      <c r="H39" s="31">
        <f t="shared" si="0"/>
        <v>108.90354080096162</v>
      </c>
      <c r="I39" s="31">
        <f t="shared" si="1"/>
        <v>3128.0999999999985</v>
      </c>
      <c r="J39" s="31">
        <f t="shared" si="2"/>
        <v>104.86648703141334</v>
      </c>
      <c r="K39" s="31">
        <f t="shared" si="3"/>
        <v>3128.0999999999985</v>
      </c>
      <c r="L39" s="31">
        <f t="shared" si="4"/>
        <v>104.86648703141334</v>
      </c>
      <c r="M39" s="39">
        <v>66243.7</v>
      </c>
      <c r="N39" s="43">
        <v>66243.7</v>
      </c>
    </row>
    <row r="40" spans="1:14" s="2" customFormat="1" ht="33.75" x14ac:dyDescent="0.2">
      <c r="A40" s="12" t="s">
        <v>92</v>
      </c>
      <c r="B40" s="17" t="s">
        <v>93</v>
      </c>
      <c r="C40" s="22">
        <v>28632.1</v>
      </c>
      <c r="D40" s="21">
        <v>40765.599999999999</v>
      </c>
      <c r="E40" s="21">
        <v>40976.199999999997</v>
      </c>
      <c r="F40" s="39">
        <v>62956.9</v>
      </c>
      <c r="G40" s="31">
        <f t="shared" si="5"/>
        <v>34324.800000000003</v>
      </c>
      <c r="H40" s="31">
        <f t="shared" si="0"/>
        <v>219.88223008441574</v>
      </c>
      <c r="I40" s="31">
        <f t="shared" si="1"/>
        <v>22191.300000000003</v>
      </c>
      <c r="J40" s="31">
        <f t="shared" si="2"/>
        <v>154.43633848146476</v>
      </c>
      <c r="K40" s="31">
        <f t="shared" si="3"/>
        <v>21980.700000000004</v>
      </c>
      <c r="L40" s="31">
        <f t="shared" si="4"/>
        <v>153.64260229108606</v>
      </c>
      <c r="M40" s="39">
        <v>62873.1</v>
      </c>
      <c r="N40" s="43">
        <v>62873.1</v>
      </c>
    </row>
    <row r="41" spans="1:14" s="2" customFormat="1" ht="14.25" x14ac:dyDescent="0.2">
      <c r="A41" s="12" t="s">
        <v>94</v>
      </c>
      <c r="B41" s="17" t="s">
        <v>95</v>
      </c>
      <c r="C41" s="22">
        <v>47470.2</v>
      </c>
      <c r="D41" s="21">
        <v>17390.099999999999</v>
      </c>
      <c r="E41" s="21">
        <v>17024.599999999999</v>
      </c>
      <c r="F41" s="39">
        <v>17834.099999999999</v>
      </c>
      <c r="G41" s="31">
        <f t="shared" si="5"/>
        <v>-29636.1</v>
      </c>
      <c r="H41" s="31">
        <f t="shared" si="0"/>
        <v>37.569043315595891</v>
      </c>
      <c r="I41" s="31">
        <f t="shared" si="1"/>
        <v>444</v>
      </c>
      <c r="J41" s="31">
        <f t="shared" si="2"/>
        <v>102.55317680749391</v>
      </c>
      <c r="K41" s="31">
        <f t="shared" si="3"/>
        <v>809.5</v>
      </c>
      <c r="L41" s="31">
        <f t="shared" si="4"/>
        <v>104.75488410887775</v>
      </c>
      <c r="M41" s="39">
        <v>17688.099999999999</v>
      </c>
      <c r="N41" s="43">
        <v>17688.099999999999</v>
      </c>
    </row>
    <row r="42" spans="1:14" s="2" customFormat="1" ht="14.25" x14ac:dyDescent="0.2">
      <c r="A42" s="14" t="s">
        <v>96</v>
      </c>
      <c r="B42" s="17" t="s">
        <v>97</v>
      </c>
      <c r="C42" s="22">
        <v>1106.5</v>
      </c>
      <c r="D42" s="21">
        <v>0</v>
      </c>
      <c r="E42" s="21">
        <v>0</v>
      </c>
      <c r="F42" s="39">
        <v>0</v>
      </c>
      <c r="G42" s="31">
        <f t="shared" si="5"/>
        <v>-1106.5</v>
      </c>
      <c r="H42" s="31">
        <f t="shared" si="0"/>
        <v>0</v>
      </c>
      <c r="I42" s="31">
        <f t="shared" si="1"/>
        <v>0</v>
      </c>
      <c r="J42" s="31" t="s">
        <v>159</v>
      </c>
      <c r="K42" s="31">
        <f t="shared" si="3"/>
        <v>0</v>
      </c>
      <c r="L42" s="31" t="s">
        <v>159</v>
      </c>
      <c r="M42" s="39">
        <v>0</v>
      </c>
      <c r="N42" s="43">
        <v>0</v>
      </c>
    </row>
    <row r="43" spans="1:14" s="2" customFormat="1" ht="14.25" x14ac:dyDescent="0.2">
      <c r="A43" s="12" t="s">
        <v>98</v>
      </c>
      <c r="B43" s="17" t="s">
        <v>99</v>
      </c>
      <c r="C43" s="22">
        <v>0</v>
      </c>
      <c r="D43" s="21">
        <v>0</v>
      </c>
      <c r="E43" s="21">
        <v>0</v>
      </c>
      <c r="F43" s="39">
        <v>0</v>
      </c>
      <c r="G43" s="31">
        <f t="shared" si="5"/>
        <v>0</v>
      </c>
      <c r="H43" s="31" t="s">
        <v>159</v>
      </c>
      <c r="I43" s="31">
        <f t="shared" si="1"/>
        <v>0</v>
      </c>
      <c r="J43" s="31" t="s">
        <v>159</v>
      </c>
      <c r="K43" s="31">
        <f t="shared" si="3"/>
        <v>0</v>
      </c>
      <c r="L43" s="31" t="s">
        <v>159</v>
      </c>
      <c r="M43" s="39">
        <v>139717.9</v>
      </c>
      <c r="N43" s="43">
        <v>0</v>
      </c>
    </row>
    <row r="44" spans="1:14" s="2" customFormat="1" ht="14.25" x14ac:dyDescent="0.2">
      <c r="A44" s="12" t="s">
        <v>100</v>
      </c>
      <c r="B44" s="17" t="s">
        <v>101</v>
      </c>
      <c r="C44" s="22">
        <v>99930.7</v>
      </c>
      <c r="D44" s="21">
        <v>117738.7</v>
      </c>
      <c r="E44" s="21">
        <v>117738.7</v>
      </c>
      <c r="F44" s="39">
        <v>117509.3</v>
      </c>
      <c r="G44" s="31">
        <f t="shared" si="5"/>
        <v>17578.600000000006</v>
      </c>
      <c r="H44" s="31">
        <f t="shared" si="0"/>
        <v>117.59079041775951</v>
      </c>
      <c r="I44" s="31">
        <f t="shared" si="1"/>
        <v>-229.39999999999418</v>
      </c>
      <c r="J44" s="31">
        <f t="shared" si="2"/>
        <v>99.805161769239859</v>
      </c>
      <c r="K44" s="31">
        <f t="shared" si="3"/>
        <v>-229.39999999999418</v>
      </c>
      <c r="L44" s="31">
        <f t="shared" si="4"/>
        <v>99.805161769239859</v>
      </c>
      <c r="M44" s="39">
        <v>117651.2</v>
      </c>
      <c r="N44" s="43">
        <v>117359.3</v>
      </c>
    </row>
    <row r="45" spans="1:14" s="2" customFormat="1" ht="14.25" x14ac:dyDescent="0.2">
      <c r="A45" s="12" t="s">
        <v>102</v>
      </c>
      <c r="B45" s="17" t="s">
        <v>103</v>
      </c>
      <c r="C45" s="22">
        <v>0</v>
      </c>
      <c r="D45" s="21">
        <v>0</v>
      </c>
      <c r="E45" s="21">
        <v>0</v>
      </c>
      <c r="F45" s="39">
        <v>0</v>
      </c>
      <c r="G45" s="31">
        <f t="shared" si="5"/>
        <v>0</v>
      </c>
      <c r="H45" s="31" t="s">
        <v>159</v>
      </c>
      <c r="I45" s="31">
        <f t="shared" si="1"/>
        <v>0</v>
      </c>
      <c r="J45" s="31" t="s">
        <v>159</v>
      </c>
      <c r="K45" s="31">
        <f t="shared" si="3"/>
        <v>0</v>
      </c>
      <c r="L45" s="31" t="s">
        <v>159</v>
      </c>
      <c r="M45" s="39">
        <v>129622.2</v>
      </c>
      <c r="N45" s="43">
        <v>0</v>
      </c>
    </row>
    <row r="46" spans="1:14" s="2" customFormat="1" ht="14.25" x14ac:dyDescent="0.2">
      <c r="A46" s="11" t="s">
        <v>104</v>
      </c>
      <c r="B46" s="16" t="s">
        <v>7</v>
      </c>
      <c r="C46" s="26">
        <f>SUM(C47:C57)</f>
        <v>544737.30000000005</v>
      </c>
      <c r="D46" s="26">
        <f>SUM(D47:D57)</f>
        <v>589375</v>
      </c>
      <c r="E46" s="26">
        <f>SUM(E47:E57)</f>
        <v>581836.5</v>
      </c>
      <c r="F46" s="40">
        <f>SUM(F47:F57)</f>
        <v>578481.9</v>
      </c>
      <c r="G46" s="33">
        <f t="shared" si="5"/>
        <v>33744.599999999977</v>
      </c>
      <c r="H46" s="33">
        <f t="shared" si="0"/>
        <v>106.19465566246336</v>
      </c>
      <c r="I46" s="33">
        <f t="shared" si="1"/>
        <v>-10893.099999999977</v>
      </c>
      <c r="J46" s="33">
        <f t="shared" si="2"/>
        <v>98.151753976670207</v>
      </c>
      <c r="K46" s="33">
        <f t="shared" si="3"/>
        <v>-3354.5999999999767</v>
      </c>
      <c r="L46" s="33">
        <f t="shared" si="4"/>
        <v>99.423446277433612</v>
      </c>
      <c r="M46" s="40">
        <f>SUM(M47:M57)</f>
        <v>495498.4</v>
      </c>
      <c r="N46" s="40">
        <f>SUM(N47:N57)</f>
        <v>500379.40000000008</v>
      </c>
    </row>
    <row r="47" spans="1:14" s="2" customFormat="1" ht="22.5" x14ac:dyDescent="0.2">
      <c r="A47" s="12" t="s">
        <v>105</v>
      </c>
      <c r="B47" s="17" t="s">
        <v>106</v>
      </c>
      <c r="C47" s="22">
        <v>169136.5</v>
      </c>
      <c r="D47" s="21">
        <v>167247.1</v>
      </c>
      <c r="E47" s="21">
        <v>165832</v>
      </c>
      <c r="F47" s="39">
        <v>167250.70000000001</v>
      </c>
      <c r="G47" s="31">
        <f t="shared" si="5"/>
        <v>-1885.7999999999884</v>
      </c>
      <c r="H47" s="31">
        <f t="shared" si="0"/>
        <v>98.885042554386544</v>
      </c>
      <c r="I47" s="31">
        <f t="shared" si="1"/>
        <v>3.6000000000058208</v>
      </c>
      <c r="J47" s="31">
        <f t="shared" si="2"/>
        <v>100.00215250369064</v>
      </c>
      <c r="K47" s="31">
        <f t="shared" si="3"/>
        <v>1418.7000000000116</v>
      </c>
      <c r="L47" s="31">
        <f t="shared" si="4"/>
        <v>100.85550436586426</v>
      </c>
      <c r="M47" s="39">
        <v>159298.29999999999</v>
      </c>
      <c r="N47" s="43">
        <v>161925.1</v>
      </c>
    </row>
    <row r="48" spans="1:14" ht="22.5" outlineLevel="1" x14ac:dyDescent="0.25">
      <c r="A48" s="12" t="s">
        <v>107</v>
      </c>
      <c r="B48" s="17" t="s">
        <v>108</v>
      </c>
      <c r="C48" s="22">
        <v>106542</v>
      </c>
      <c r="D48" s="21">
        <v>98772.800000000003</v>
      </c>
      <c r="E48" s="21">
        <v>97897.1</v>
      </c>
      <c r="F48" s="39">
        <v>92783.9</v>
      </c>
      <c r="G48" s="31">
        <f t="shared" si="5"/>
        <v>-13758.100000000006</v>
      </c>
      <c r="H48" s="31">
        <f t="shared" si="0"/>
        <v>87.086688817555512</v>
      </c>
      <c r="I48" s="31">
        <f t="shared" si="1"/>
        <v>-5988.9000000000087</v>
      </c>
      <c r="J48" s="31">
        <f t="shared" si="2"/>
        <v>93.93669107284596</v>
      </c>
      <c r="K48" s="31">
        <f t="shared" si="3"/>
        <v>-5113.2000000000116</v>
      </c>
      <c r="L48" s="31">
        <f t="shared" si="4"/>
        <v>94.776964792624085</v>
      </c>
      <c r="M48" s="39">
        <v>87654.9</v>
      </c>
      <c r="N48" s="43">
        <v>87654.9</v>
      </c>
    </row>
    <row r="49" spans="1:14" ht="22.5" outlineLevel="1" x14ac:dyDescent="0.25">
      <c r="A49" s="12" t="s">
        <v>109</v>
      </c>
      <c r="B49" s="17" t="s">
        <v>110</v>
      </c>
      <c r="C49" s="22">
        <v>178195.20000000001</v>
      </c>
      <c r="D49" s="21">
        <v>175641.60000000001</v>
      </c>
      <c r="E49" s="21">
        <v>170903</v>
      </c>
      <c r="F49" s="39">
        <v>166261.4</v>
      </c>
      <c r="G49" s="31">
        <f t="shared" si="5"/>
        <v>-11933.800000000017</v>
      </c>
      <c r="H49" s="31">
        <f t="shared" si="0"/>
        <v>93.302962144883807</v>
      </c>
      <c r="I49" s="31">
        <f t="shared" si="1"/>
        <v>-9380.2000000000116</v>
      </c>
      <c r="J49" s="31">
        <f t="shared" si="2"/>
        <v>94.659465639119659</v>
      </c>
      <c r="K49" s="31">
        <f t="shared" si="3"/>
        <v>-4641.6000000000058</v>
      </c>
      <c r="L49" s="31">
        <f t="shared" si="4"/>
        <v>97.284073421765555</v>
      </c>
      <c r="M49" s="39">
        <v>165971.79999999999</v>
      </c>
      <c r="N49" s="43">
        <v>167225.9</v>
      </c>
    </row>
    <row r="50" spans="1:14" outlineLevel="1" x14ac:dyDescent="0.25">
      <c r="A50" s="12" t="s">
        <v>111</v>
      </c>
      <c r="B50" s="17" t="s">
        <v>112</v>
      </c>
      <c r="C50" s="22">
        <v>26927.4</v>
      </c>
      <c r="D50" s="21">
        <v>27266.400000000001</v>
      </c>
      <c r="E50" s="21">
        <v>27375.200000000001</v>
      </c>
      <c r="F50" s="39">
        <v>28074.3</v>
      </c>
      <c r="G50" s="31">
        <f t="shared" si="5"/>
        <v>1146.8999999999978</v>
      </c>
      <c r="H50" s="31">
        <f t="shared" si="0"/>
        <v>104.25923037500834</v>
      </c>
      <c r="I50" s="31">
        <f t="shared" si="1"/>
        <v>807.89999999999782</v>
      </c>
      <c r="J50" s="31">
        <f t="shared" si="2"/>
        <v>102.96298741307983</v>
      </c>
      <c r="K50" s="31">
        <f t="shared" si="3"/>
        <v>699.09999999999854</v>
      </c>
      <c r="L50" s="31">
        <f t="shared" si="4"/>
        <v>102.55377129664807</v>
      </c>
      <c r="M50" s="39">
        <v>26529.3</v>
      </c>
      <c r="N50" s="43">
        <v>27529.4</v>
      </c>
    </row>
    <row r="51" spans="1:14" outlineLevel="1" x14ac:dyDescent="0.25">
      <c r="A51" s="12" t="s">
        <v>113</v>
      </c>
      <c r="B51" s="17" t="s">
        <v>114</v>
      </c>
      <c r="C51" s="22">
        <v>13712.8</v>
      </c>
      <c r="D51" s="21">
        <v>42918</v>
      </c>
      <c r="E51" s="21">
        <v>42918</v>
      </c>
      <c r="F51" s="39">
        <v>11130</v>
      </c>
      <c r="G51" s="31">
        <f t="shared" si="5"/>
        <v>-2582.7999999999993</v>
      </c>
      <c r="H51" s="31">
        <f t="shared" si="0"/>
        <v>81.165042879645299</v>
      </c>
      <c r="I51" s="31">
        <f t="shared" si="1"/>
        <v>-31788</v>
      </c>
      <c r="J51" s="31">
        <f t="shared" si="2"/>
        <v>25.933174891653856</v>
      </c>
      <c r="K51" s="31">
        <f t="shared" si="3"/>
        <v>-31788</v>
      </c>
      <c r="L51" s="31">
        <f t="shared" si="4"/>
        <v>25.933174891653856</v>
      </c>
      <c r="M51" s="39">
        <v>1630</v>
      </c>
      <c r="N51" s="43">
        <v>1630</v>
      </c>
    </row>
    <row r="52" spans="1:14" ht="22.5" outlineLevel="1" x14ac:dyDescent="0.25">
      <c r="A52" s="12" t="s">
        <v>115</v>
      </c>
      <c r="B52" s="17" t="s">
        <v>116</v>
      </c>
      <c r="C52" s="22">
        <v>27712</v>
      </c>
      <c r="D52" s="21">
        <v>29861</v>
      </c>
      <c r="E52" s="21">
        <v>29476.6</v>
      </c>
      <c r="F52" s="39">
        <v>30985.5</v>
      </c>
      <c r="G52" s="31">
        <f t="shared" si="5"/>
        <v>3273.5</v>
      </c>
      <c r="H52" s="31">
        <f t="shared" si="0"/>
        <v>111.81257217090071</v>
      </c>
      <c r="I52" s="31">
        <f t="shared" si="1"/>
        <v>1124.5</v>
      </c>
      <c r="J52" s="31">
        <f t="shared" si="2"/>
        <v>103.76578145407052</v>
      </c>
      <c r="K52" s="31">
        <f t="shared" si="3"/>
        <v>1508.9000000000015</v>
      </c>
      <c r="L52" s="31">
        <f t="shared" si="4"/>
        <v>105.11897572990101</v>
      </c>
      <c r="M52" s="39">
        <v>30115.4</v>
      </c>
      <c r="N52" s="43">
        <v>30115.4</v>
      </c>
    </row>
    <row r="53" spans="1:14" ht="22.5" outlineLevel="1" x14ac:dyDescent="0.25">
      <c r="A53" s="12" t="s">
        <v>117</v>
      </c>
      <c r="B53" s="17" t="s">
        <v>118</v>
      </c>
      <c r="C53" s="22">
        <v>20784.2</v>
      </c>
      <c r="D53" s="21">
        <v>20845.400000000001</v>
      </c>
      <c r="E53" s="21">
        <v>20669.400000000001</v>
      </c>
      <c r="F53" s="39">
        <v>23617.5</v>
      </c>
      <c r="G53" s="31">
        <f t="shared" si="5"/>
        <v>2833.2999999999993</v>
      </c>
      <c r="H53" s="31">
        <f t="shared" si="0"/>
        <v>113.63198968447186</v>
      </c>
      <c r="I53" s="31">
        <f t="shared" si="1"/>
        <v>2772.0999999999985</v>
      </c>
      <c r="J53" s="31">
        <f t="shared" si="2"/>
        <v>113.29837757970583</v>
      </c>
      <c r="K53" s="31">
        <f t="shared" si="3"/>
        <v>2948.0999999999985</v>
      </c>
      <c r="L53" s="31">
        <f t="shared" si="4"/>
        <v>114.26311358820284</v>
      </c>
      <c r="M53" s="39">
        <v>23212.5</v>
      </c>
      <c r="N53" s="43">
        <v>23212.5</v>
      </c>
    </row>
    <row r="54" spans="1:14" ht="22.5" outlineLevel="1" x14ac:dyDescent="0.25">
      <c r="A54" s="12" t="s">
        <v>119</v>
      </c>
      <c r="B54" s="17" t="s">
        <v>120</v>
      </c>
      <c r="C54" s="22">
        <v>600</v>
      </c>
      <c r="D54" s="21">
        <v>1086.2</v>
      </c>
      <c r="E54" s="21">
        <v>1028.7</v>
      </c>
      <c r="F54" s="39">
        <v>1086.2</v>
      </c>
      <c r="G54" s="31">
        <f t="shared" si="5"/>
        <v>486.20000000000005</v>
      </c>
      <c r="H54" s="31">
        <f t="shared" si="0"/>
        <v>181.03333333333333</v>
      </c>
      <c r="I54" s="31">
        <f t="shared" si="1"/>
        <v>0</v>
      </c>
      <c r="J54" s="31">
        <f t="shared" si="2"/>
        <v>100</v>
      </c>
      <c r="K54" s="31">
        <f t="shared" si="3"/>
        <v>57.5</v>
      </c>
      <c r="L54" s="31">
        <f t="shared" si="4"/>
        <v>105.58957908039272</v>
      </c>
      <c r="M54" s="39">
        <v>1086.2</v>
      </c>
      <c r="N54" s="39">
        <v>1086.2</v>
      </c>
    </row>
    <row r="55" spans="1:14" s="2" customFormat="1" ht="14.25" x14ac:dyDescent="0.2">
      <c r="A55" s="14" t="s">
        <v>121</v>
      </c>
      <c r="B55" s="17" t="s">
        <v>122</v>
      </c>
      <c r="C55" s="22">
        <v>63.4</v>
      </c>
      <c r="D55" s="21">
        <v>0</v>
      </c>
      <c r="E55" s="21">
        <v>0</v>
      </c>
      <c r="F55" s="39">
        <v>0</v>
      </c>
      <c r="G55" s="31">
        <f t="shared" si="5"/>
        <v>-63.4</v>
      </c>
      <c r="H55" s="31">
        <f t="shared" si="0"/>
        <v>0</v>
      </c>
      <c r="I55" s="31">
        <f t="shared" si="1"/>
        <v>0</v>
      </c>
      <c r="J55" s="31" t="s">
        <v>159</v>
      </c>
      <c r="K55" s="31">
        <f t="shared" si="3"/>
        <v>0</v>
      </c>
      <c r="L55" s="31" t="s">
        <v>159</v>
      </c>
      <c r="M55" s="39">
        <v>0</v>
      </c>
      <c r="N55" s="43">
        <v>0</v>
      </c>
    </row>
    <row r="56" spans="1:14" outlineLevel="1" x14ac:dyDescent="0.25">
      <c r="A56" s="14" t="s">
        <v>123</v>
      </c>
      <c r="B56" s="17" t="s">
        <v>124</v>
      </c>
      <c r="C56" s="22">
        <v>1063.8</v>
      </c>
      <c r="D56" s="21">
        <v>0</v>
      </c>
      <c r="E56" s="21">
        <v>0</v>
      </c>
      <c r="F56" s="39">
        <v>0</v>
      </c>
      <c r="G56" s="31">
        <f t="shared" si="5"/>
        <v>-1063.8</v>
      </c>
      <c r="H56" s="31">
        <f t="shared" si="0"/>
        <v>0</v>
      </c>
      <c r="I56" s="31">
        <f t="shared" si="1"/>
        <v>0</v>
      </c>
      <c r="J56" s="31" t="s">
        <v>159</v>
      </c>
      <c r="K56" s="31">
        <f t="shared" si="3"/>
        <v>0</v>
      </c>
      <c r="L56" s="31" t="s">
        <v>159</v>
      </c>
      <c r="M56" s="39">
        <v>0</v>
      </c>
      <c r="N56" s="43">
        <v>0</v>
      </c>
    </row>
    <row r="57" spans="1:14" ht="22.5" outlineLevel="1" x14ac:dyDescent="0.25">
      <c r="A57" s="12" t="s">
        <v>125</v>
      </c>
      <c r="B57" s="17" t="s">
        <v>126</v>
      </c>
      <c r="C57" s="22">
        <v>0</v>
      </c>
      <c r="D57" s="21">
        <v>25736.5</v>
      </c>
      <c r="E57" s="21">
        <v>25736.5</v>
      </c>
      <c r="F57" s="39">
        <v>57292.4</v>
      </c>
      <c r="G57" s="31">
        <f t="shared" si="5"/>
        <v>57292.4</v>
      </c>
      <c r="H57" s="31" t="s">
        <v>159</v>
      </c>
      <c r="I57" s="31">
        <f t="shared" si="1"/>
        <v>31555.9</v>
      </c>
      <c r="J57" s="31">
        <f t="shared" si="2"/>
        <v>222.6114662055835</v>
      </c>
      <c r="K57" s="31">
        <f t="shared" si="3"/>
        <v>31555.9</v>
      </c>
      <c r="L57" s="31">
        <f t="shared" si="4"/>
        <v>222.6114662055835</v>
      </c>
      <c r="M57" s="39"/>
      <c r="N57" s="43"/>
    </row>
    <row r="58" spans="1:14" ht="21" outlineLevel="1" x14ac:dyDescent="0.25">
      <c r="A58" s="11" t="s">
        <v>127</v>
      </c>
      <c r="B58" s="16" t="s">
        <v>8</v>
      </c>
      <c r="C58" s="26">
        <f>SUM(C59:C61)</f>
        <v>68825.899999999994</v>
      </c>
      <c r="D58" s="26">
        <f>SUM(D59:D61)</f>
        <v>92393.299999999988</v>
      </c>
      <c r="E58" s="26">
        <f>SUM(E59:E61)</f>
        <v>88675.9</v>
      </c>
      <c r="F58" s="40">
        <f>SUM(F59:F61)</f>
        <v>164407.1</v>
      </c>
      <c r="G58" s="33">
        <f t="shared" si="5"/>
        <v>95581.200000000012</v>
      </c>
      <c r="H58" s="33">
        <f t="shared" si="0"/>
        <v>238.87388323291088</v>
      </c>
      <c r="I58" s="33">
        <f t="shared" si="1"/>
        <v>72013.800000000017</v>
      </c>
      <c r="J58" s="33">
        <f t="shared" si="2"/>
        <v>177.94266467373717</v>
      </c>
      <c r="K58" s="33">
        <f t="shared" si="3"/>
        <v>75731.200000000012</v>
      </c>
      <c r="L58" s="33">
        <f t="shared" si="4"/>
        <v>185.40223442897116</v>
      </c>
      <c r="M58" s="40">
        <f>SUM(M59:M61)</f>
        <v>99802</v>
      </c>
      <c r="N58" s="40">
        <f>SUM(N59:N61)</f>
        <v>111802</v>
      </c>
    </row>
    <row r="59" spans="1:14" ht="22.5" outlineLevel="1" x14ac:dyDescent="0.25">
      <c r="A59" s="12" t="s">
        <v>128</v>
      </c>
      <c r="B59" s="17" t="s">
        <v>129</v>
      </c>
      <c r="C59" s="22">
        <v>57763.1</v>
      </c>
      <c r="D59" s="22">
        <v>76829.899999999994</v>
      </c>
      <c r="E59" s="22">
        <v>73579.899999999994</v>
      </c>
      <c r="F59" s="39">
        <v>136405.70000000001</v>
      </c>
      <c r="G59" s="31">
        <f t="shared" si="5"/>
        <v>78642.600000000006</v>
      </c>
      <c r="H59" s="31">
        <f t="shared" si="0"/>
        <v>236.14677882592869</v>
      </c>
      <c r="I59" s="31">
        <f t="shared" si="1"/>
        <v>59575.800000000017</v>
      </c>
      <c r="J59" s="31">
        <f t="shared" si="2"/>
        <v>177.54246719050789</v>
      </c>
      <c r="K59" s="31">
        <f t="shared" si="3"/>
        <v>62825.800000000017</v>
      </c>
      <c r="L59" s="31">
        <f t="shared" si="4"/>
        <v>185.38445961465021</v>
      </c>
      <c r="M59" s="39">
        <v>80418.600000000006</v>
      </c>
      <c r="N59" s="39">
        <v>84418.6</v>
      </c>
    </row>
    <row r="60" spans="1:14" s="2" customFormat="1" ht="22.5" x14ac:dyDescent="0.2">
      <c r="A60" s="12" t="s">
        <v>130</v>
      </c>
      <c r="B60" s="17" t="s">
        <v>131</v>
      </c>
      <c r="C60" s="22">
        <v>11062.8</v>
      </c>
      <c r="D60" s="21">
        <v>14312</v>
      </c>
      <c r="E60" s="21">
        <v>13844.6</v>
      </c>
      <c r="F60" s="39">
        <v>26471.9</v>
      </c>
      <c r="G60" s="31">
        <f t="shared" si="5"/>
        <v>15409.100000000002</v>
      </c>
      <c r="H60" s="31">
        <f t="shared" si="0"/>
        <v>239.2875221462921</v>
      </c>
      <c r="I60" s="31">
        <f t="shared" si="1"/>
        <v>12159.900000000001</v>
      </c>
      <c r="J60" s="31">
        <f t="shared" si="2"/>
        <v>184.96296813862494</v>
      </c>
      <c r="K60" s="31">
        <f t="shared" si="3"/>
        <v>12627.300000000001</v>
      </c>
      <c r="L60" s="31">
        <f t="shared" si="4"/>
        <v>191.20740216402064</v>
      </c>
      <c r="M60" s="39">
        <v>17853.900000000001</v>
      </c>
      <c r="N60" s="43">
        <v>25853.9</v>
      </c>
    </row>
    <row r="61" spans="1:14" outlineLevel="1" x14ac:dyDescent="0.25">
      <c r="A61" s="12" t="s">
        <v>132</v>
      </c>
      <c r="B61" s="17" t="s">
        <v>133</v>
      </c>
      <c r="C61" s="22">
        <v>0</v>
      </c>
      <c r="D61" s="23">
        <v>1251.4000000000001</v>
      </c>
      <c r="E61" s="23">
        <v>1251.4000000000001</v>
      </c>
      <c r="F61" s="39">
        <v>1529.5</v>
      </c>
      <c r="G61" s="31">
        <f t="shared" si="5"/>
        <v>1529.5</v>
      </c>
      <c r="H61" s="31" t="s">
        <v>159</v>
      </c>
      <c r="I61" s="31">
        <f t="shared" si="1"/>
        <v>278.09999999999991</v>
      </c>
      <c r="J61" s="31">
        <f t="shared" si="2"/>
        <v>122.22311011666933</v>
      </c>
      <c r="K61" s="31">
        <f t="shared" si="3"/>
        <v>278.09999999999991</v>
      </c>
      <c r="L61" s="31">
        <f t="shared" si="4"/>
        <v>122.22311011666933</v>
      </c>
      <c r="M61" s="39">
        <v>1529.5</v>
      </c>
      <c r="N61" s="43">
        <v>1529.5</v>
      </c>
    </row>
    <row r="62" spans="1:14" ht="21" outlineLevel="1" x14ac:dyDescent="0.25">
      <c r="A62" s="11" t="s">
        <v>134</v>
      </c>
      <c r="B62" s="16" t="s">
        <v>9</v>
      </c>
      <c r="C62" s="26">
        <f>SUM(C63:C66)</f>
        <v>19285.599999999999</v>
      </c>
      <c r="D62" s="26">
        <f>SUM(D63:D66)</f>
        <v>17699.099999999999</v>
      </c>
      <c r="E62" s="26">
        <f>SUM(E63:E66)</f>
        <v>17699.099999999999</v>
      </c>
      <c r="F62" s="40">
        <f>SUM(F63:F66)</f>
        <v>18985.8</v>
      </c>
      <c r="G62" s="33">
        <f t="shared" si="5"/>
        <v>-299.79999999999927</v>
      </c>
      <c r="H62" s="33">
        <f t="shared" si="0"/>
        <v>98.445472269465313</v>
      </c>
      <c r="I62" s="33">
        <f t="shared" si="1"/>
        <v>1286.7000000000007</v>
      </c>
      <c r="J62" s="33">
        <f t="shared" si="2"/>
        <v>107.26986117938199</v>
      </c>
      <c r="K62" s="33">
        <f t="shared" si="3"/>
        <v>1286.7000000000007</v>
      </c>
      <c r="L62" s="33">
        <f t="shared" si="4"/>
        <v>107.26986117938199</v>
      </c>
      <c r="M62" s="40">
        <f>SUM(M63:M66)</f>
        <v>18385.8</v>
      </c>
      <c r="N62" s="40">
        <f>SUM(N63:N66)</f>
        <v>18385.8</v>
      </c>
    </row>
    <row r="63" spans="1:14" ht="22.5" outlineLevel="1" x14ac:dyDescent="0.25">
      <c r="A63" s="12" t="s">
        <v>135</v>
      </c>
      <c r="B63" s="17" t="s">
        <v>136</v>
      </c>
      <c r="C63" s="22">
        <v>34.6</v>
      </c>
      <c r="D63" s="21">
        <v>1306</v>
      </c>
      <c r="E63" s="21">
        <v>40</v>
      </c>
      <c r="F63" s="39">
        <f>1318.9+304.5</f>
        <v>1623.4</v>
      </c>
      <c r="G63" s="31">
        <f t="shared" si="5"/>
        <v>1588.8000000000002</v>
      </c>
      <c r="H63" s="31">
        <f t="shared" si="0"/>
        <v>4691.9075144508679</v>
      </c>
      <c r="I63" s="31">
        <f t="shared" si="1"/>
        <v>317.40000000000009</v>
      </c>
      <c r="J63" s="31">
        <f t="shared" si="2"/>
        <v>124.30321592649311</v>
      </c>
      <c r="K63" s="31">
        <f t="shared" si="3"/>
        <v>1583.4</v>
      </c>
      <c r="L63" s="31">
        <f t="shared" si="4"/>
        <v>4058.5</v>
      </c>
      <c r="M63" s="39">
        <v>1318.9</v>
      </c>
      <c r="N63" s="43">
        <v>1318.9</v>
      </c>
    </row>
    <row r="64" spans="1:14" outlineLevel="1" x14ac:dyDescent="0.25">
      <c r="A64" s="12" t="s">
        <v>137</v>
      </c>
      <c r="B64" s="17" t="s">
        <v>138</v>
      </c>
      <c r="C64" s="22">
        <v>94.5</v>
      </c>
      <c r="D64" s="21">
        <v>90</v>
      </c>
      <c r="E64" s="21">
        <v>90</v>
      </c>
      <c r="F64" s="39">
        <v>16</v>
      </c>
      <c r="G64" s="31">
        <f t="shared" si="5"/>
        <v>-78.5</v>
      </c>
      <c r="H64" s="31">
        <f t="shared" si="0"/>
        <v>16.93121693121693</v>
      </c>
      <c r="I64" s="31">
        <f t="shared" si="1"/>
        <v>-74</v>
      </c>
      <c r="J64" s="31">
        <f t="shared" si="2"/>
        <v>17.777777777777779</v>
      </c>
      <c r="K64" s="31">
        <f t="shared" si="3"/>
        <v>-74</v>
      </c>
      <c r="L64" s="31">
        <f t="shared" si="4"/>
        <v>17.777777777777779</v>
      </c>
      <c r="M64" s="39">
        <v>16</v>
      </c>
      <c r="N64" s="43">
        <v>254</v>
      </c>
    </row>
    <row r="65" spans="1:14" ht="45" outlineLevel="1" x14ac:dyDescent="0.25">
      <c r="A65" s="12" t="s">
        <v>139</v>
      </c>
      <c r="B65" s="17" t="s">
        <v>140</v>
      </c>
      <c r="C65" s="22">
        <v>7029.1</v>
      </c>
      <c r="D65" s="21">
        <v>1837.7</v>
      </c>
      <c r="E65" s="21">
        <v>3103.6</v>
      </c>
      <c r="F65" s="39">
        <f>2346.4-304.5</f>
        <v>2041.9</v>
      </c>
      <c r="G65" s="31">
        <f t="shared" si="5"/>
        <v>-4987.2000000000007</v>
      </c>
      <c r="H65" s="31">
        <f t="shared" si="0"/>
        <v>29.049238167048415</v>
      </c>
      <c r="I65" s="31">
        <f t="shared" si="1"/>
        <v>204.20000000000005</v>
      </c>
      <c r="J65" s="31">
        <f t="shared" si="2"/>
        <v>111.11171573162105</v>
      </c>
      <c r="K65" s="31">
        <f t="shared" si="3"/>
        <v>-1061.6999999999998</v>
      </c>
      <c r="L65" s="31">
        <f t="shared" si="4"/>
        <v>65.791339090088925</v>
      </c>
      <c r="M65" s="39">
        <v>1746.4</v>
      </c>
      <c r="N65" s="43">
        <v>1508.4</v>
      </c>
    </row>
    <row r="66" spans="1:14" ht="22.5" x14ac:dyDescent="0.25">
      <c r="A66" s="12" t="s">
        <v>141</v>
      </c>
      <c r="B66" s="17" t="s">
        <v>142</v>
      </c>
      <c r="C66" s="22">
        <v>12127.4</v>
      </c>
      <c r="D66" s="21">
        <v>14465.4</v>
      </c>
      <c r="E66" s="21">
        <v>14465.5</v>
      </c>
      <c r="F66" s="39">
        <v>15304.5</v>
      </c>
      <c r="G66" s="31">
        <f t="shared" si="5"/>
        <v>3177.1000000000004</v>
      </c>
      <c r="H66" s="31">
        <f t="shared" si="0"/>
        <v>126.19770107360193</v>
      </c>
      <c r="I66" s="31">
        <f t="shared" si="1"/>
        <v>839.10000000000036</v>
      </c>
      <c r="J66" s="31">
        <f t="shared" si="2"/>
        <v>105.80073831349289</v>
      </c>
      <c r="K66" s="31">
        <f t="shared" si="3"/>
        <v>839</v>
      </c>
      <c r="L66" s="31">
        <f t="shared" si="4"/>
        <v>105.80000691299989</v>
      </c>
      <c r="M66" s="39">
        <v>15304.5</v>
      </c>
      <c r="N66" s="39">
        <v>15304.5</v>
      </c>
    </row>
    <row r="67" spans="1:14" s="2" customFormat="1" ht="21" outlineLevel="1" x14ac:dyDescent="0.2">
      <c r="A67" s="11" t="s">
        <v>143</v>
      </c>
      <c r="B67" s="16" t="s">
        <v>10</v>
      </c>
      <c r="C67" s="26">
        <f>SUM(C68:C70)</f>
        <v>91110.6</v>
      </c>
      <c r="D67" s="26">
        <f>SUM(D68:D70)</f>
        <v>88881.8</v>
      </c>
      <c r="E67" s="26">
        <f>SUM(E68:E70)</f>
        <v>89618.2</v>
      </c>
      <c r="F67" s="40">
        <f>SUM(F68:F70)</f>
        <v>81820.800000000003</v>
      </c>
      <c r="G67" s="33">
        <f t="shared" si="5"/>
        <v>-9289.8000000000029</v>
      </c>
      <c r="H67" s="33">
        <f t="shared" si="0"/>
        <v>89.803820850702337</v>
      </c>
      <c r="I67" s="33">
        <f t="shared" si="1"/>
        <v>-7061</v>
      </c>
      <c r="J67" s="33">
        <f t="shared" si="2"/>
        <v>92.055741445380264</v>
      </c>
      <c r="K67" s="33">
        <f t="shared" si="3"/>
        <v>-7797.3999999999942</v>
      </c>
      <c r="L67" s="33">
        <f t="shared" si="4"/>
        <v>91.299311970113223</v>
      </c>
      <c r="M67" s="40">
        <f>SUM(M68:M70)</f>
        <v>87346.8</v>
      </c>
      <c r="N67" s="40">
        <f>SUM(N68:N70)</f>
        <v>90957.5</v>
      </c>
    </row>
    <row r="68" spans="1:14" x14ac:dyDescent="0.25">
      <c r="A68" s="12" t="s">
        <v>144</v>
      </c>
      <c r="B68" s="17" t="s">
        <v>145</v>
      </c>
      <c r="C68" s="22">
        <v>70603.8</v>
      </c>
      <c r="D68" s="21">
        <v>63655.9</v>
      </c>
      <c r="E68" s="21">
        <v>63655.9</v>
      </c>
      <c r="F68" s="39">
        <v>54621.3</v>
      </c>
      <c r="G68" s="31">
        <f t="shared" si="5"/>
        <v>-15982.5</v>
      </c>
      <c r="H68" s="31">
        <f t="shared" si="0"/>
        <v>77.363116432826558</v>
      </c>
      <c r="I68" s="31">
        <f t="shared" si="1"/>
        <v>-9034.5999999999985</v>
      </c>
      <c r="J68" s="31">
        <f t="shared" si="2"/>
        <v>85.807128640078929</v>
      </c>
      <c r="K68" s="31">
        <f t="shared" si="3"/>
        <v>-9034.5999999999985</v>
      </c>
      <c r="L68" s="31">
        <f t="shared" si="4"/>
        <v>85.807128640078929</v>
      </c>
      <c r="M68" s="39">
        <f>59777.5-0.7</f>
        <v>59776.800000000003</v>
      </c>
      <c r="N68" s="39">
        <f>63262.4-0.7</f>
        <v>63261.700000000004</v>
      </c>
    </row>
    <row r="69" spans="1:14" s="2" customFormat="1" ht="22.5" x14ac:dyDescent="0.2">
      <c r="A69" s="12" t="s">
        <v>146</v>
      </c>
      <c r="B69" s="17" t="s">
        <v>147</v>
      </c>
      <c r="C69" s="22">
        <v>9023.7000000000007</v>
      </c>
      <c r="D69" s="21">
        <v>10871.6</v>
      </c>
      <c r="E69" s="21">
        <v>11608</v>
      </c>
      <c r="F69" s="39">
        <v>12562.5</v>
      </c>
      <c r="G69" s="31">
        <f t="shared" si="5"/>
        <v>3538.7999999999993</v>
      </c>
      <c r="H69" s="31">
        <f t="shared" si="0"/>
        <v>139.21672927956382</v>
      </c>
      <c r="I69" s="31">
        <f t="shared" si="1"/>
        <v>1690.8999999999996</v>
      </c>
      <c r="J69" s="31">
        <f t="shared" si="2"/>
        <v>115.55336840943376</v>
      </c>
      <c r="K69" s="31">
        <f t="shared" si="3"/>
        <v>954.5</v>
      </c>
      <c r="L69" s="31">
        <f t="shared" si="4"/>
        <v>108.22277739490008</v>
      </c>
      <c r="M69" s="39">
        <v>12370.7</v>
      </c>
      <c r="N69" s="43">
        <v>12308.4</v>
      </c>
    </row>
    <row r="70" spans="1:14" s="2" customFormat="1" ht="22.5" x14ac:dyDescent="0.2">
      <c r="A70" s="12" t="s">
        <v>148</v>
      </c>
      <c r="B70" s="17" t="s">
        <v>149</v>
      </c>
      <c r="C70" s="22">
        <v>11483.1</v>
      </c>
      <c r="D70" s="21">
        <v>14354.3</v>
      </c>
      <c r="E70" s="21">
        <v>14354.3</v>
      </c>
      <c r="F70" s="39">
        <v>14637</v>
      </c>
      <c r="G70" s="31">
        <f t="shared" si="5"/>
        <v>3153.8999999999996</v>
      </c>
      <c r="H70" s="31">
        <f t="shared" si="0"/>
        <v>127.46557985213052</v>
      </c>
      <c r="I70" s="31">
        <f t="shared" si="1"/>
        <v>282.70000000000073</v>
      </c>
      <c r="J70" s="31">
        <f t="shared" si="2"/>
        <v>101.96944469601443</v>
      </c>
      <c r="K70" s="31">
        <f t="shared" si="3"/>
        <v>282.70000000000073</v>
      </c>
      <c r="L70" s="31">
        <f t="shared" si="4"/>
        <v>101.96944469601443</v>
      </c>
      <c r="M70" s="39">
        <v>15199.3</v>
      </c>
      <c r="N70" s="43">
        <v>15387.4</v>
      </c>
    </row>
    <row r="71" spans="1:14" s="2" customFormat="1" ht="14.25" outlineLevel="1" x14ac:dyDescent="0.2">
      <c r="A71" s="18" t="s">
        <v>150</v>
      </c>
      <c r="B71" s="19" t="s">
        <v>151</v>
      </c>
      <c r="C71" s="27">
        <f>SUM(C72:C77)</f>
        <v>58778.7</v>
      </c>
      <c r="D71" s="27">
        <f>SUM(D72:D77)</f>
        <v>62166.5</v>
      </c>
      <c r="E71" s="27">
        <f>SUM(E72:E77)</f>
        <v>63383.8</v>
      </c>
      <c r="F71" s="41">
        <f>SUM(F72:F77)</f>
        <v>28602.5</v>
      </c>
      <c r="G71" s="34">
        <f t="shared" si="5"/>
        <v>-30176.199999999997</v>
      </c>
      <c r="H71" s="34">
        <f t="shared" si="0"/>
        <v>48.661334803253567</v>
      </c>
      <c r="I71" s="34">
        <f t="shared" si="1"/>
        <v>-33564</v>
      </c>
      <c r="J71" s="34">
        <f t="shared" si="2"/>
        <v>46.009506727900074</v>
      </c>
      <c r="K71" s="34">
        <f t="shared" si="3"/>
        <v>-34781.300000000003</v>
      </c>
      <c r="L71" s="34">
        <f t="shared" si="4"/>
        <v>45.12588390093368</v>
      </c>
      <c r="M71" s="41">
        <f>SUM(M72:M77)</f>
        <v>26185.8</v>
      </c>
      <c r="N71" s="41">
        <f>SUM(N72:N77)</f>
        <v>26185.8</v>
      </c>
    </row>
    <row r="72" spans="1:14" ht="22.5" x14ac:dyDescent="0.25">
      <c r="A72" s="12" t="s">
        <v>22</v>
      </c>
      <c r="B72" s="17" t="s">
        <v>152</v>
      </c>
      <c r="C72" s="22">
        <v>17604.099999999999</v>
      </c>
      <c r="D72" s="23">
        <v>16328.6</v>
      </c>
      <c r="E72" s="23">
        <v>16328.6</v>
      </c>
      <c r="F72" s="42">
        <v>16528.599999999999</v>
      </c>
      <c r="G72" s="31">
        <f t="shared" si="5"/>
        <v>-1075.5</v>
      </c>
      <c r="H72" s="31">
        <f t="shared" si="0"/>
        <v>93.890627751489703</v>
      </c>
      <c r="I72" s="31">
        <f t="shared" si="1"/>
        <v>199.99999999999818</v>
      </c>
      <c r="J72" s="31">
        <f t="shared" si="2"/>
        <v>101.22484475092782</v>
      </c>
      <c r="K72" s="31">
        <f t="shared" si="3"/>
        <v>199.99999999999818</v>
      </c>
      <c r="L72" s="31">
        <f>F72/E72*100</f>
        <v>101.22484475092782</v>
      </c>
      <c r="M72" s="42">
        <v>16338.6</v>
      </c>
      <c r="N72" s="42">
        <v>16338.6</v>
      </c>
    </row>
    <row r="73" spans="1:14" ht="22.5" x14ac:dyDescent="0.25">
      <c r="A73" s="12" t="s">
        <v>21</v>
      </c>
      <c r="B73" s="17" t="s">
        <v>153</v>
      </c>
      <c r="C73" s="22">
        <v>11607.7</v>
      </c>
      <c r="D73" s="23">
        <v>17074.5</v>
      </c>
      <c r="E73" s="23">
        <v>18374.8</v>
      </c>
      <c r="F73" s="42">
        <v>7726.7</v>
      </c>
      <c r="G73" s="31">
        <f t="shared" ref="G73:G77" si="6">F73-C73</f>
        <v>-3881.0000000000009</v>
      </c>
      <c r="H73" s="31">
        <f t="shared" ref="H73:H77" si="7">F73/C73*100</f>
        <v>66.565297173427979</v>
      </c>
      <c r="I73" s="31">
        <f t="shared" ref="I73:I77" si="8">F73-D73</f>
        <v>-9347.7999999999993</v>
      </c>
      <c r="J73" s="31">
        <f t="shared" ref="J73:J78" si="9">F73/D73*100</f>
        <v>45.252862455708801</v>
      </c>
      <c r="K73" s="31">
        <f t="shared" ref="K73:K78" si="10">F73-E73</f>
        <v>-10648.099999999999</v>
      </c>
      <c r="L73" s="31">
        <f t="shared" ref="L73:L78" si="11">F73/E73*100</f>
        <v>42.050525720007833</v>
      </c>
      <c r="M73" s="42">
        <v>5500</v>
      </c>
      <c r="N73" s="42">
        <v>5500</v>
      </c>
    </row>
    <row r="74" spans="1:14" ht="22.5" x14ac:dyDescent="0.25">
      <c r="A74" s="12" t="s">
        <v>20</v>
      </c>
      <c r="B74" s="17" t="s">
        <v>154</v>
      </c>
      <c r="C74" s="22">
        <v>4337.5</v>
      </c>
      <c r="D74" s="23">
        <v>4388.2</v>
      </c>
      <c r="E74" s="23">
        <v>4305.2</v>
      </c>
      <c r="F74" s="42">
        <v>4347.2</v>
      </c>
      <c r="G74" s="31">
        <f t="shared" si="6"/>
        <v>9.6999999999998181</v>
      </c>
      <c r="H74" s="31">
        <f t="shared" si="7"/>
        <v>100.2236311239193</v>
      </c>
      <c r="I74" s="31">
        <f t="shared" si="8"/>
        <v>-41</v>
      </c>
      <c r="J74" s="31">
        <f t="shared" si="9"/>
        <v>99.065676131443411</v>
      </c>
      <c r="K74" s="31">
        <f t="shared" si="10"/>
        <v>42</v>
      </c>
      <c r="L74" s="31">
        <f t="shared" si="11"/>
        <v>100.97556443370807</v>
      </c>
      <c r="M74" s="42">
        <v>4347.2</v>
      </c>
      <c r="N74" s="42">
        <v>4347.2</v>
      </c>
    </row>
    <row r="75" spans="1:14" ht="22.5" x14ac:dyDescent="0.25">
      <c r="A75" s="12" t="s">
        <v>19</v>
      </c>
      <c r="B75" s="17" t="s">
        <v>155</v>
      </c>
      <c r="C75" s="22">
        <v>5232.7</v>
      </c>
      <c r="D75" s="23">
        <v>12176.4</v>
      </c>
      <c r="E75" s="23">
        <v>12176.4</v>
      </c>
      <c r="F75" s="42">
        <v>0</v>
      </c>
      <c r="G75" s="31">
        <f t="shared" si="6"/>
        <v>-5232.7</v>
      </c>
      <c r="H75" s="31">
        <f t="shared" si="7"/>
        <v>0</v>
      </c>
      <c r="I75" s="31">
        <f t="shared" si="8"/>
        <v>-12176.4</v>
      </c>
      <c r="J75" s="31">
        <f t="shared" si="9"/>
        <v>0</v>
      </c>
      <c r="K75" s="31">
        <f t="shared" si="10"/>
        <v>-12176.4</v>
      </c>
      <c r="L75" s="31">
        <f t="shared" si="11"/>
        <v>0</v>
      </c>
      <c r="M75" s="42">
        <v>0</v>
      </c>
      <c r="N75" s="42">
        <v>0</v>
      </c>
    </row>
    <row r="76" spans="1:14" ht="22.5" x14ac:dyDescent="0.25">
      <c r="A76" s="12" t="s">
        <v>18</v>
      </c>
      <c r="B76" s="17" t="s">
        <v>156</v>
      </c>
      <c r="C76" s="22">
        <v>18980.7</v>
      </c>
      <c r="D76" s="23">
        <v>12198.8</v>
      </c>
      <c r="E76" s="23">
        <v>12198.8</v>
      </c>
      <c r="F76" s="42">
        <v>0</v>
      </c>
      <c r="G76" s="31">
        <f t="shared" si="6"/>
        <v>-18980.7</v>
      </c>
      <c r="H76" s="31">
        <f t="shared" si="7"/>
        <v>0</v>
      </c>
      <c r="I76" s="31">
        <f t="shared" si="8"/>
        <v>-12198.8</v>
      </c>
      <c r="J76" s="31">
        <f t="shared" si="9"/>
        <v>0</v>
      </c>
      <c r="K76" s="31">
        <f t="shared" si="10"/>
        <v>-12198.8</v>
      </c>
      <c r="L76" s="31">
        <f t="shared" si="11"/>
        <v>0</v>
      </c>
      <c r="M76" s="42">
        <v>0</v>
      </c>
      <c r="N76" s="42">
        <v>0</v>
      </c>
    </row>
    <row r="77" spans="1:14" x14ac:dyDescent="0.25">
      <c r="A77" s="12" t="s">
        <v>17</v>
      </c>
      <c r="B77" s="17" t="s">
        <v>157</v>
      </c>
      <c r="C77" s="22">
        <v>1016</v>
      </c>
      <c r="D77" s="23">
        <v>0</v>
      </c>
      <c r="E77" s="23">
        <v>0</v>
      </c>
      <c r="F77" s="42">
        <v>0</v>
      </c>
      <c r="G77" s="31">
        <f t="shared" si="6"/>
        <v>-1016</v>
      </c>
      <c r="H77" s="31">
        <f t="shared" si="7"/>
        <v>0</v>
      </c>
      <c r="I77" s="31">
        <f t="shared" si="8"/>
        <v>0</v>
      </c>
      <c r="J77" s="31" t="s">
        <v>159</v>
      </c>
      <c r="K77" s="31">
        <f t="shared" si="10"/>
        <v>0</v>
      </c>
      <c r="L77" s="31" t="s">
        <v>159</v>
      </c>
      <c r="M77" s="42">
        <v>0</v>
      </c>
      <c r="N77" s="42">
        <v>0</v>
      </c>
    </row>
    <row r="78" spans="1:14" x14ac:dyDescent="0.25">
      <c r="A78" s="49" t="s">
        <v>158</v>
      </c>
      <c r="B78" s="50"/>
      <c r="C78" s="24">
        <f>C71+C67+C62+C58+C46+C32+C24+C19+C15+C8</f>
        <v>5522782.5</v>
      </c>
      <c r="D78" s="27">
        <f>D71+D67+D62+D58+D46+D32+D24+D19+D15+D8</f>
        <v>6507328.3999999994</v>
      </c>
      <c r="E78" s="27">
        <f>E71+E67+E62+E58+E46+E32+E24+E19+E15+E8</f>
        <v>6512171.7000000002</v>
      </c>
      <c r="F78" s="27">
        <f>F71+F67+F62+F58+F46+F32+F24+F19+F15+F8</f>
        <v>6484778.2999999998</v>
      </c>
      <c r="G78" s="34">
        <f>F78-C78</f>
        <v>961995.79999999981</v>
      </c>
      <c r="H78" s="34">
        <f>F78/C78*100</f>
        <v>117.41867980497149</v>
      </c>
      <c r="I78" s="34">
        <f>F78-D78</f>
        <v>-22550.099999999627</v>
      </c>
      <c r="J78" s="34">
        <f t="shared" si="9"/>
        <v>99.653466082947347</v>
      </c>
      <c r="K78" s="34">
        <f t="shared" si="10"/>
        <v>-27393.400000000373</v>
      </c>
      <c r="L78" s="34">
        <f t="shared" si="11"/>
        <v>99.57935077172489</v>
      </c>
      <c r="M78" s="27">
        <f>M71+M67+M62+M58+M46+M32+M24+M19+M15+M8</f>
        <v>4686893.7000000011</v>
      </c>
      <c r="N78" s="27">
        <f>N71+N67+N62+N58+N46+N32+N24+N19+N15+N8</f>
        <v>4491224.8999999994</v>
      </c>
    </row>
    <row r="79" spans="1:14" x14ac:dyDescent="0.25">
      <c r="C79" s="28"/>
      <c r="F79" s="36"/>
    </row>
    <row r="80" spans="1:14" x14ac:dyDescent="0.25">
      <c r="F80" s="36"/>
    </row>
    <row r="81" spans="6:6" x14ac:dyDescent="0.25">
      <c r="F81" s="36"/>
    </row>
  </sheetData>
  <mergeCells count="18">
    <mergeCell ref="A1:B1"/>
    <mergeCell ref="A2:N2"/>
    <mergeCell ref="A3:N3"/>
    <mergeCell ref="A4:N4"/>
    <mergeCell ref="A5:A7"/>
    <mergeCell ref="B5:B7"/>
    <mergeCell ref="M5:N5"/>
    <mergeCell ref="E5:E7"/>
    <mergeCell ref="G6:H6"/>
    <mergeCell ref="K6:L6"/>
    <mergeCell ref="G5:L5"/>
    <mergeCell ref="M6:M7"/>
    <mergeCell ref="I6:J6"/>
    <mergeCell ref="A78:B78"/>
    <mergeCell ref="C5:C7"/>
    <mergeCell ref="D5:D7"/>
    <mergeCell ref="F5:F7"/>
    <mergeCell ref="N6:N7"/>
  </mergeCells>
  <pageMargins left="0.59055118110236227" right="0.59055118110236227" top="0.59055118110236227" bottom="0.59055118110236227" header="0.39370078740157483" footer="0.39370078740157483"/>
  <pageSetup paperSize="9" scale="48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zoomScaleNormal="100" zoomScaleSheetLayoutView="100" workbookViewId="0">
      <selection activeCell="M78" sqref="M78:N78"/>
    </sheetView>
  </sheetViews>
  <sheetFormatPr defaultRowHeight="15" outlineLevelRow="1" x14ac:dyDescent="0.25"/>
  <cols>
    <col min="1" max="1" width="40" style="1" customWidth="1"/>
    <col min="2" max="2" width="10.7109375" style="1" customWidth="1"/>
    <col min="3" max="3" width="10.28515625" style="1" customWidth="1"/>
    <col min="4" max="4" width="10.85546875" style="4" customWidth="1"/>
    <col min="5" max="5" width="11.28515625" style="6" customWidth="1"/>
    <col min="6" max="6" width="10.140625" style="4" customWidth="1"/>
    <col min="7" max="7" width="11.140625" style="4" customWidth="1"/>
    <col min="8" max="8" width="5.42578125" style="4" customWidth="1"/>
    <col min="9" max="9" width="11.140625" style="4" customWidth="1"/>
    <col min="10" max="10" width="5.42578125" style="4" customWidth="1"/>
    <col min="11" max="11" width="12.42578125" style="4" customWidth="1"/>
    <col min="12" max="12" width="4.85546875" style="4" customWidth="1"/>
    <col min="13" max="14" width="12.85546875" style="6" customWidth="1"/>
    <col min="15" max="16384" width="9.140625" style="1"/>
  </cols>
  <sheetData>
    <row r="1" spans="1:14" x14ac:dyDescent="0.25">
      <c r="A1" s="82"/>
      <c r="B1" s="83"/>
      <c r="C1" s="3"/>
      <c r="D1" s="7"/>
      <c r="E1" s="5"/>
      <c r="F1" s="7"/>
      <c r="G1" s="7"/>
      <c r="H1" s="7"/>
      <c r="I1" s="7"/>
      <c r="J1" s="7"/>
      <c r="K1" s="7"/>
      <c r="L1" s="7"/>
      <c r="M1" s="5"/>
    </row>
    <row r="2" spans="1:14" ht="15.75" x14ac:dyDescent="0.25">
      <c r="A2" s="84" t="s">
        <v>23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5"/>
    </row>
    <row r="3" spans="1:14" ht="15.75" x14ac:dyDescent="0.25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5"/>
    </row>
    <row r="4" spans="1:14" x14ac:dyDescent="0.25">
      <c r="A4" s="87" t="s">
        <v>11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5"/>
    </row>
    <row r="5" spans="1:14" s="6" customFormat="1" ht="34.5" customHeight="1" x14ac:dyDescent="0.25">
      <c r="A5" s="89" t="s">
        <v>0</v>
      </c>
      <c r="B5" s="72" t="s">
        <v>1</v>
      </c>
      <c r="C5" s="92" t="s">
        <v>24</v>
      </c>
      <c r="D5" s="95" t="s">
        <v>25</v>
      </c>
      <c r="E5" s="76" t="s">
        <v>26</v>
      </c>
      <c r="F5" s="57" t="s">
        <v>27</v>
      </c>
      <c r="G5" s="79" t="s">
        <v>12</v>
      </c>
      <c r="H5" s="81"/>
      <c r="I5" s="81"/>
      <c r="J5" s="81"/>
      <c r="K5" s="81"/>
      <c r="L5" s="80"/>
      <c r="M5" s="75" t="s">
        <v>15</v>
      </c>
      <c r="N5" s="75"/>
    </row>
    <row r="6" spans="1:14" s="6" customFormat="1" ht="19.5" customHeight="1" x14ac:dyDescent="0.25">
      <c r="A6" s="90"/>
      <c r="B6" s="73"/>
      <c r="C6" s="93"/>
      <c r="D6" s="96"/>
      <c r="E6" s="98"/>
      <c r="F6" s="58"/>
      <c r="G6" s="79" t="s">
        <v>28</v>
      </c>
      <c r="H6" s="80"/>
      <c r="I6" s="79" t="s">
        <v>29</v>
      </c>
      <c r="J6" s="80"/>
      <c r="K6" s="79" t="s">
        <v>30</v>
      </c>
      <c r="L6" s="80"/>
      <c r="M6" s="60" t="s">
        <v>16</v>
      </c>
      <c r="N6" s="60" t="s">
        <v>31</v>
      </c>
    </row>
    <row r="7" spans="1:14" s="6" customFormat="1" ht="19.5" customHeight="1" x14ac:dyDescent="0.25">
      <c r="A7" s="91"/>
      <c r="B7" s="74"/>
      <c r="C7" s="94"/>
      <c r="D7" s="97"/>
      <c r="E7" s="99"/>
      <c r="F7" s="59"/>
      <c r="G7" s="30" t="s">
        <v>13</v>
      </c>
      <c r="H7" s="30" t="s">
        <v>14</v>
      </c>
      <c r="I7" s="30" t="s">
        <v>13</v>
      </c>
      <c r="J7" s="30" t="s">
        <v>14</v>
      </c>
      <c r="K7" s="30" t="s">
        <v>13</v>
      </c>
      <c r="L7" s="30" t="s">
        <v>14</v>
      </c>
      <c r="M7" s="61"/>
      <c r="N7" s="61"/>
    </row>
    <row r="8" spans="1:14" s="2" customFormat="1" ht="33.75" x14ac:dyDescent="0.2">
      <c r="A8" s="12" t="s">
        <v>33</v>
      </c>
      <c r="B8" s="17" t="s">
        <v>2</v>
      </c>
      <c r="C8" s="44">
        <f>SUM(C9:C14)</f>
        <v>199335.60000000003</v>
      </c>
      <c r="D8" s="23">
        <f>SUM(D9:D14)</f>
        <v>216021.90000000002</v>
      </c>
      <c r="E8" s="23">
        <f>SUM(E9:E14)</f>
        <v>216245.7</v>
      </c>
      <c r="F8" s="45">
        <f>SUM(F9:F14)</f>
        <v>205975.39999999997</v>
      </c>
      <c r="G8" s="31">
        <f>F8-C8</f>
        <v>6639.7999999999302</v>
      </c>
      <c r="H8" s="31">
        <f>F8/C8*100</f>
        <v>103.33096546728227</v>
      </c>
      <c r="I8" s="31">
        <f>F8-D8</f>
        <v>-10046.500000000058</v>
      </c>
      <c r="J8" s="31">
        <f>F8/D8*100</f>
        <v>95.34931412046646</v>
      </c>
      <c r="K8" s="31">
        <f>F8-E8</f>
        <v>-10270.300000000047</v>
      </c>
      <c r="L8" s="31">
        <f>F8/E8*100</f>
        <v>95.25063388543677</v>
      </c>
      <c r="M8" s="45">
        <f>SUM(M9:M14)</f>
        <v>204948.39999999997</v>
      </c>
      <c r="N8" s="45">
        <f>SUM(N9:N14)</f>
        <v>205184.79999999996</v>
      </c>
    </row>
    <row r="9" spans="1:14" ht="22.5" hidden="1" outlineLevel="1" x14ac:dyDescent="0.25">
      <c r="A9" s="12" t="s">
        <v>34</v>
      </c>
      <c r="B9" s="17" t="s">
        <v>35</v>
      </c>
      <c r="C9" s="21">
        <v>161786.20000000001</v>
      </c>
      <c r="D9" s="21">
        <v>161902.20000000001</v>
      </c>
      <c r="E9" s="21">
        <v>162401.29999999999</v>
      </c>
      <c r="F9" s="39">
        <v>162701.5</v>
      </c>
      <c r="G9" s="31">
        <f>F9-C9</f>
        <v>915.29999999998836</v>
      </c>
      <c r="H9" s="31">
        <f t="shared" ref="H9:H72" si="0">F9/C9*100</f>
        <v>100.56574664588203</v>
      </c>
      <c r="I9" s="31">
        <f t="shared" ref="I9:I72" si="1">F9-D9</f>
        <v>799.29999999998836</v>
      </c>
      <c r="J9" s="31">
        <f t="shared" ref="J9:J72" si="2">F9/D9*100</f>
        <v>100.49369310608502</v>
      </c>
      <c r="K9" s="31">
        <f t="shared" ref="K9:K72" si="3">F9-E9</f>
        <v>300.20000000001164</v>
      </c>
      <c r="L9" s="31">
        <f t="shared" ref="L9:L71" si="4">F9/E9*100</f>
        <v>100.18485073703229</v>
      </c>
      <c r="M9" s="39">
        <v>162379.79999999999</v>
      </c>
      <c r="N9" s="43">
        <v>162349.79999999999</v>
      </c>
    </row>
    <row r="10" spans="1:14" ht="22.5" hidden="1" outlineLevel="1" x14ac:dyDescent="0.25">
      <c r="A10" s="12" t="s">
        <v>36</v>
      </c>
      <c r="B10" s="17" t="s">
        <v>37</v>
      </c>
      <c r="C10" s="21">
        <v>1025.5999999999999</v>
      </c>
      <c r="D10" s="21">
        <v>11849</v>
      </c>
      <c r="E10" s="21">
        <v>11636.2</v>
      </c>
      <c r="F10" s="39">
        <v>1979.3</v>
      </c>
      <c r="G10" s="31">
        <f t="shared" ref="G10:G73" si="5">F10-C10</f>
        <v>953.7</v>
      </c>
      <c r="H10" s="31">
        <f t="shared" si="0"/>
        <v>192.98946957878314</v>
      </c>
      <c r="I10" s="31">
        <f t="shared" si="1"/>
        <v>-9869.7000000000007</v>
      </c>
      <c r="J10" s="31">
        <f t="shared" si="2"/>
        <v>16.704363237403999</v>
      </c>
      <c r="K10" s="31">
        <f t="shared" si="3"/>
        <v>-9656.9000000000015</v>
      </c>
      <c r="L10" s="31">
        <f t="shared" si="4"/>
        <v>17.009848575995598</v>
      </c>
      <c r="M10" s="39">
        <v>1979.3</v>
      </c>
      <c r="N10" s="39">
        <v>1979.3</v>
      </c>
    </row>
    <row r="11" spans="1:14" hidden="1" outlineLevel="1" x14ac:dyDescent="0.25">
      <c r="A11" s="12" t="s">
        <v>38</v>
      </c>
      <c r="B11" s="17" t="s">
        <v>39</v>
      </c>
      <c r="C11" s="21">
        <v>18204.7</v>
      </c>
      <c r="D11" s="21">
        <v>21916.3</v>
      </c>
      <c r="E11" s="21">
        <v>21853.8</v>
      </c>
      <c r="F11" s="39">
        <v>19242.099999999999</v>
      </c>
      <c r="G11" s="31">
        <f t="shared" si="5"/>
        <v>1037.3999999999978</v>
      </c>
      <c r="H11" s="31">
        <f t="shared" si="0"/>
        <v>105.69852840200606</v>
      </c>
      <c r="I11" s="31">
        <f t="shared" si="1"/>
        <v>-2674.2000000000007</v>
      </c>
      <c r="J11" s="31">
        <f t="shared" si="2"/>
        <v>87.79812285832918</v>
      </c>
      <c r="K11" s="31">
        <f t="shared" si="3"/>
        <v>-2611.7000000000007</v>
      </c>
      <c r="L11" s="31">
        <f t="shared" si="4"/>
        <v>88.049217984972856</v>
      </c>
      <c r="M11" s="39">
        <v>18932.099999999999</v>
      </c>
      <c r="N11" s="39">
        <v>18932.099999999999</v>
      </c>
    </row>
    <row r="12" spans="1:14" hidden="1" outlineLevel="1" x14ac:dyDescent="0.25">
      <c r="A12" s="12" t="s">
        <v>40</v>
      </c>
      <c r="B12" s="17" t="s">
        <v>41</v>
      </c>
      <c r="C12" s="21">
        <v>7931.1</v>
      </c>
      <c r="D12" s="21">
        <v>8908.1</v>
      </c>
      <c r="E12" s="21">
        <v>8908.1</v>
      </c>
      <c r="F12" s="39">
        <v>9379.9</v>
      </c>
      <c r="G12" s="31">
        <f t="shared" si="5"/>
        <v>1448.7999999999993</v>
      </c>
      <c r="H12" s="31">
        <f t="shared" si="0"/>
        <v>118.26732735686096</v>
      </c>
      <c r="I12" s="31">
        <f t="shared" si="1"/>
        <v>471.79999999999927</v>
      </c>
      <c r="J12" s="31">
        <f t="shared" si="2"/>
        <v>105.29630336435378</v>
      </c>
      <c r="K12" s="31">
        <f t="shared" si="3"/>
        <v>471.79999999999927</v>
      </c>
      <c r="L12" s="31">
        <f t="shared" si="4"/>
        <v>105.29630336435378</v>
      </c>
      <c r="M12" s="39">
        <v>8831.9</v>
      </c>
      <c r="N12" s="39">
        <v>8831.9</v>
      </c>
    </row>
    <row r="13" spans="1:14" hidden="1" outlineLevel="1" x14ac:dyDescent="0.25">
      <c r="A13" s="12" t="s">
        <v>42</v>
      </c>
      <c r="B13" s="17" t="s">
        <v>43</v>
      </c>
      <c r="C13" s="21">
        <v>1288.7</v>
      </c>
      <c r="D13" s="21">
        <v>1138.7</v>
      </c>
      <c r="E13" s="21">
        <v>1138.7</v>
      </c>
      <c r="F13" s="39">
        <v>1313.3</v>
      </c>
      <c r="G13" s="31">
        <f t="shared" si="5"/>
        <v>24.599999999999909</v>
      </c>
      <c r="H13" s="31">
        <f t="shared" si="0"/>
        <v>101.90890044230618</v>
      </c>
      <c r="I13" s="31">
        <f t="shared" si="1"/>
        <v>174.59999999999991</v>
      </c>
      <c r="J13" s="31">
        <f t="shared" si="2"/>
        <v>115.33327478703784</v>
      </c>
      <c r="K13" s="31">
        <f t="shared" si="3"/>
        <v>174.59999999999991</v>
      </c>
      <c r="L13" s="31">
        <f t="shared" si="4"/>
        <v>115.33327478703784</v>
      </c>
      <c r="M13" s="39">
        <v>1313.3</v>
      </c>
      <c r="N13" s="39">
        <v>1313.3</v>
      </c>
    </row>
    <row r="14" spans="1:14" ht="22.5" hidden="1" outlineLevel="1" x14ac:dyDescent="0.25">
      <c r="A14" s="12" t="s">
        <v>44</v>
      </c>
      <c r="B14" s="17" t="s">
        <v>45</v>
      </c>
      <c r="C14" s="21">
        <v>9099.2999999999993</v>
      </c>
      <c r="D14" s="21">
        <v>10307.6</v>
      </c>
      <c r="E14" s="21">
        <v>10307.6</v>
      </c>
      <c r="F14" s="39">
        <v>11359.3</v>
      </c>
      <c r="G14" s="31">
        <f t="shared" si="5"/>
        <v>2260</v>
      </c>
      <c r="H14" s="31">
        <f t="shared" si="0"/>
        <v>124.83707537942479</v>
      </c>
      <c r="I14" s="31">
        <f t="shared" si="1"/>
        <v>1051.6999999999989</v>
      </c>
      <c r="J14" s="31">
        <f t="shared" si="2"/>
        <v>110.20315107299467</v>
      </c>
      <c r="K14" s="31">
        <f t="shared" si="3"/>
        <v>1051.6999999999989</v>
      </c>
      <c r="L14" s="31">
        <f t="shared" si="4"/>
        <v>110.20315107299467</v>
      </c>
      <c r="M14" s="39">
        <v>11512</v>
      </c>
      <c r="N14" s="39">
        <v>11778.4</v>
      </c>
    </row>
    <row r="15" spans="1:14" ht="33.75" outlineLevel="1" x14ac:dyDescent="0.25">
      <c r="A15" s="12" t="s">
        <v>46</v>
      </c>
      <c r="B15" s="17" t="s">
        <v>3</v>
      </c>
      <c r="C15" s="44">
        <f>SUM(C16:C18)</f>
        <v>173.6</v>
      </c>
      <c r="D15" s="23">
        <f>SUM(D16:D18)</f>
        <v>2109.1000000000004</v>
      </c>
      <c r="E15" s="23">
        <f>SUM(E16:E18)</f>
        <v>2109.1000000000004</v>
      </c>
      <c r="F15" s="39">
        <f>SUM(F16:F18)</f>
        <v>2227.6999999999998</v>
      </c>
      <c r="G15" s="31">
        <f t="shared" si="5"/>
        <v>2054.1</v>
      </c>
      <c r="H15" s="31">
        <f t="shared" si="0"/>
        <v>1283.2373271889401</v>
      </c>
      <c r="I15" s="31">
        <f t="shared" si="1"/>
        <v>118.59999999999945</v>
      </c>
      <c r="J15" s="31">
        <f t="shared" si="2"/>
        <v>105.62325162391539</v>
      </c>
      <c r="K15" s="31">
        <f t="shared" si="3"/>
        <v>118.59999999999945</v>
      </c>
      <c r="L15" s="31">
        <f t="shared" si="4"/>
        <v>105.62325162391539</v>
      </c>
      <c r="M15" s="39">
        <f>SUM(M16:M18)</f>
        <v>1227.5999999999999</v>
      </c>
      <c r="N15" s="39">
        <f>SUM(N16:N18)</f>
        <v>1227.5999999999999</v>
      </c>
    </row>
    <row r="16" spans="1:14" ht="22.5" hidden="1" outlineLevel="1" x14ac:dyDescent="0.25">
      <c r="A16" s="12" t="s">
        <v>47</v>
      </c>
      <c r="B16" s="17" t="s">
        <v>48</v>
      </c>
      <c r="C16" s="21">
        <v>60</v>
      </c>
      <c r="D16" s="21">
        <v>1110</v>
      </c>
      <c r="E16" s="21">
        <v>1110</v>
      </c>
      <c r="F16" s="39">
        <v>1000</v>
      </c>
      <c r="G16" s="31">
        <f t="shared" si="5"/>
        <v>940</v>
      </c>
      <c r="H16" s="31">
        <f t="shared" si="0"/>
        <v>1666.6666666666667</v>
      </c>
      <c r="I16" s="31">
        <f t="shared" si="1"/>
        <v>-110</v>
      </c>
      <c r="J16" s="31">
        <f t="shared" si="2"/>
        <v>90.090090090090087</v>
      </c>
      <c r="K16" s="31">
        <f t="shared" si="3"/>
        <v>-110</v>
      </c>
      <c r="L16" s="31">
        <f t="shared" si="4"/>
        <v>90.090090090090087</v>
      </c>
      <c r="M16" s="39">
        <v>1000</v>
      </c>
      <c r="N16" s="39">
        <v>1000</v>
      </c>
    </row>
    <row r="17" spans="1:14" hidden="1" outlineLevel="1" x14ac:dyDescent="0.25">
      <c r="A17" s="12" t="s">
        <v>49</v>
      </c>
      <c r="B17" s="17" t="s">
        <v>50</v>
      </c>
      <c r="C17" s="21">
        <v>100</v>
      </c>
      <c r="D17" s="21">
        <v>982.3</v>
      </c>
      <c r="E17" s="21">
        <v>982.3</v>
      </c>
      <c r="F17" s="39">
        <v>1210</v>
      </c>
      <c r="G17" s="31">
        <f t="shared" si="5"/>
        <v>1110</v>
      </c>
      <c r="H17" s="31">
        <f t="shared" si="0"/>
        <v>1210</v>
      </c>
      <c r="I17" s="31">
        <f t="shared" si="1"/>
        <v>227.70000000000005</v>
      </c>
      <c r="J17" s="31">
        <f t="shared" si="2"/>
        <v>123.18029115341547</v>
      </c>
      <c r="K17" s="31">
        <f t="shared" si="3"/>
        <v>227.70000000000005</v>
      </c>
      <c r="L17" s="31">
        <f t="shared" si="4"/>
        <v>123.18029115341547</v>
      </c>
      <c r="M17" s="39">
        <v>210</v>
      </c>
      <c r="N17" s="39">
        <v>210</v>
      </c>
    </row>
    <row r="18" spans="1:14" s="2" customFormat="1" ht="14.25" hidden="1" x14ac:dyDescent="0.2">
      <c r="A18" s="12" t="s">
        <v>51</v>
      </c>
      <c r="B18" s="17" t="s">
        <v>52</v>
      </c>
      <c r="C18" s="21">
        <v>13.6</v>
      </c>
      <c r="D18" s="21">
        <v>16.8</v>
      </c>
      <c r="E18" s="21">
        <v>16.8</v>
      </c>
      <c r="F18" s="39">
        <v>17.7</v>
      </c>
      <c r="G18" s="31">
        <f t="shared" si="5"/>
        <v>4.0999999999999996</v>
      </c>
      <c r="H18" s="31">
        <f t="shared" si="0"/>
        <v>130.14705882352942</v>
      </c>
      <c r="I18" s="31">
        <f t="shared" si="1"/>
        <v>0.89999999999999858</v>
      </c>
      <c r="J18" s="31">
        <f t="shared" si="2"/>
        <v>105.35714285714283</v>
      </c>
      <c r="K18" s="31">
        <f t="shared" si="3"/>
        <v>0.89999999999999858</v>
      </c>
      <c r="L18" s="31">
        <f t="shared" si="4"/>
        <v>105.35714285714283</v>
      </c>
      <c r="M18" s="39">
        <v>17.600000000000001</v>
      </c>
      <c r="N18" s="39">
        <v>17.600000000000001</v>
      </c>
    </row>
    <row r="19" spans="1:14" ht="22.5" outlineLevel="1" x14ac:dyDescent="0.25">
      <c r="A19" s="12" t="s">
        <v>53</v>
      </c>
      <c r="B19" s="17" t="s">
        <v>4</v>
      </c>
      <c r="C19" s="44">
        <f>SUM(C20:C23)</f>
        <v>166413.9</v>
      </c>
      <c r="D19" s="23">
        <f>SUM(D20:D23)</f>
        <v>194041.60000000001</v>
      </c>
      <c r="E19" s="23">
        <f>SUM(E20:E23)</f>
        <v>205894.7</v>
      </c>
      <c r="F19" s="39">
        <f>SUM(F20:F23)</f>
        <v>225311.40000000002</v>
      </c>
      <c r="G19" s="31">
        <f t="shared" si="5"/>
        <v>58897.500000000029</v>
      </c>
      <c r="H19" s="31">
        <f t="shared" si="0"/>
        <v>135.39217577377855</v>
      </c>
      <c r="I19" s="31">
        <f t="shared" si="1"/>
        <v>31269.800000000017</v>
      </c>
      <c r="J19" s="31">
        <f t="shared" si="2"/>
        <v>116.11499802104292</v>
      </c>
      <c r="K19" s="31">
        <f t="shared" si="3"/>
        <v>19416.700000000012</v>
      </c>
      <c r="L19" s="31">
        <f t="shared" si="4"/>
        <v>109.43040301668768</v>
      </c>
      <c r="M19" s="39">
        <f>SUM(M20:M23)</f>
        <v>247532.2</v>
      </c>
      <c r="N19" s="39">
        <f>SUM(N20:N23)</f>
        <v>283092.8</v>
      </c>
    </row>
    <row r="20" spans="1:14" ht="22.5" hidden="1" outlineLevel="1" x14ac:dyDescent="0.25">
      <c r="A20" s="12" t="s">
        <v>54</v>
      </c>
      <c r="B20" s="17" t="s">
        <v>55</v>
      </c>
      <c r="C20" s="21">
        <v>113671.9</v>
      </c>
      <c r="D20" s="21">
        <v>141930.5</v>
      </c>
      <c r="E20" s="21">
        <v>153953.70000000001</v>
      </c>
      <c r="F20" s="39">
        <v>162884.4</v>
      </c>
      <c r="G20" s="31">
        <f t="shared" si="5"/>
        <v>49212.5</v>
      </c>
      <c r="H20" s="31">
        <f t="shared" si="0"/>
        <v>143.29346126879204</v>
      </c>
      <c r="I20" s="31">
        <f t="shared" si="1"/>
        <v>20953.899999999994</v>
      </c>
      <c r="J20" s="31">
        <f t="shared" si="2"/>
        <v>114.7634933999387</v>
      </c>
      <c r="K20" s="31">
        <f t="shared" si="3"/>
        <v>8930.6999999999825</v>
      </c>
      <c r="L20" s="31">
        <f t="shared" si="4"/>
        <v>105.80089988093822</v>
      </c>
      <c r="M20" s="39">
        <v>144912.29999999999</v>
      </c>
      <c r="N20" s="39">
        <v>144912.29999999999</v>
      </c>
    </row>
    <row r="21" spans="1:14" ht="22.5" hidden="1" outlineLevel="1" x14ac:dyDescent="0.25">
      <c r="A21" s="12" t="s">
        <v>56</v>
      </c>
      <c r="B21" s="17" t="s">
        <v>57</v>
      </c>
      <c r="C21" s="21">
        <v>2752</v>
      </c>
      <c r="D21" s="21">
        <v>1000</v>
      </c>
      <c r="E21" s="21">
        <v>976.5</v>
      </c>
      <c r="F21" s="39">
        <v>1217.5999999999999</v>
      </c>
      <c r="G21" s="31">
        <f t="shared" si="5"/>
        <v>-1534.4</v>
      </c>
      <c r="H21" s="31">
        <f t="shared" si="0"/>
        <v>44.244186046511622</v>
      </c>
      <c r="I21" s="31">
        <f t="shared" si="1"/>
        <v>217.59999999999991</v>
      </c>
      <c r="J21" s="31">
        <f>F21/D21*100</f>
        <v>121.76</v>
      </c>
      <c r="K21" s="31">
        <f t="shared" si="3"/>
        <v>241.09999999999991</v>
      </c>
      <c r="L21" s="31">
        <f t="shared" si="4"/>
        <v>124.69022017409112</v>
      </c>
      <c r="M21" s="39">
        <v>800</v>
      </c>
      <c r="N21" s="39">
        <v>800</v>
      </c>
    </row>
    <row r="22" spans="1:14" s="2" customFormat="1" ht="14.25" hidden="1" x14ac:dyDescent="0.2">
      <c r="A22" s="12" t="s">
        <v>58</v>
      </c>
      <c r="B22" s="17" t="s">
        <v>59</v>
      </c>
      <c r="C22" s="21">
        <v>1.5</v>
      </c>
      <c r="D22" s="21">
        <v>0</v>
      </c>
      <c r="E22" s="21">
        <v>0</v>
      </c>
      <c r="F22" s="39">
        <v>6175.1</v>
      </c>
      <c r="G22" s="31">
        <f t="shared" si="5"/>
        <v>6173.6</v>
      </c>
      <c r="H22" s="31">
        <f t="shared" si="0"/>
        <v>411673.33333333337</v>
      </c>
      <c r="I22" s="31">
        <f t="shared" si="1"/>
        <v>6175.1</v>
      </c>
      <c r="J22" s="31" t="s">
        <v>159</v>
      </c>
      <c r="K22" s="31">
        <f t="shared" si="3"/>
        <v>6175.1</v>
      </c>
      <c r="L22" s="31" t="s">
        <v>159</v>
      </c>
      <c r="M22" s="39">
        <v>46785.599999999999</v>
      </c>
      <c r="N22" s="43">
        <v>82346.2</v>
      </c>
    </row>
    <row r="23" spans="1:14" ht="22.5" hidden="1" outlineLevel="1" x14ac:dyDescent="0.25">
      <c r="A23" s="12" t="s">
        <v>60</v>
      </c>
      <c r="B23" s="17" t="s">
        <v>61</v>
      </c>
      <c r="C23" s="21">
        <v>49988.5</v>
      </c>
      <c r="D23" s="21">
        <v>51111.1</v>
      </c>
      <c r="E23" s="21">
        <v>50964.5</v>
      </c>
      <c r="F23" s="39">
        <v>55034.3</v>
      </c>
      <c r="G23" s="31">
        <f t="shared" si="5"/>
        <v>5045.8000000000029</v>
      </c>
      <c r="H23" s="31">
        <f t="shared" si="0"/>
        <v>110.09392160196847</v>
      </c>
      <c r="I23" s="31">
        <f t="shared" si="1"/>
        <v>3923.2000000000044</v>
      </c>
      <c r="J23" s="31">
        <f t="shared" si="2"/>
        <v>107.67582775561473</v>
      </c>
      <c r="K23" s="31">
        <f t="shared" si="3"/>
        <v>4069.8000000000029</v>
      </c>
      <c r="L23" s="31">
        <f t="shared" si="4"/>
        <v>107.98555857508659</v>
      </c>
      <c r="M23" s="39">
        <v>55034.3</v>
      </c>
      <c r="N23" s="43">
        <v>55034.3</v>
      </c>
    </row>
    <row r="24" spans="1:14" ht="22.5" outlineLevel="1" x14ac:dyDescent="0.25">
      <c r="A24" s="12" t="s">
        <v>62</v>
      </c>
      <c r="B24" s="17" t="s">
        <v>5</v>
      </c>
      <c r="C24" s="44">
        <f>SUM(C25:C31)</f>
        <v>1453994.0999999999</v>
      </c>
      <c r="D24" s="23">
        <f>SUM(D25:D31)</f>
        <v>2225955.7999999998</v>
      </c>
      <c r="E24" s="23">
        <f>SUM(E25:E31)</f>
        <v>2228702</v>
      </c>
      <c r="F24" s="39">
        <f>SUM(F25:F31)</f>
        <v>2087283.4</v>
      </c>
      <c r="G24" s="31">
        <f t="shared" si="5"/>
        <v>633289.30000000005</v>
      </c>
      <c r="H24" s="31">
        <f t="shared" si="0"/>
        <v>143.55514922653401</v>
      </c>
      <c r="I24" s="31">
        <f t="shared" si="1"/>
        <v>-138672.39999999991</v>
      </c>
      <c r="J24" s="31">
        <f t="shared" si="2"/>
        <v>93.770208734602917</v>
      </c>
      <c r="K24" s="31">
        <f t="shared" si="3"/>
        <v>-141418.60000000009</v>
      </c>
      <c r="L24" s="31">
        <f t="shared" si="4"/>
        <v>93.654665361273061</v>
      </c>
      <c r="M24" s="39">
        <f>SUM(M25:M31)</f>
        <v>426630.19999999995</v>
      </c>
      <c r="N24" s="39">
        <f>SUM(N25:N31)</f>
        <v>429310.60000000003</v>
      </c>
    </row>
    <row r="25" spans="1:14" ht="29.25" hidden="1" customHeight="1" outlineLevel="1" x14ac:dyDescent="0.25">
      <c r="A25" s="12" t="s">
        <v>63</v>
      </c>
      <c r="B25" s="17" t="s">
        <v>64</v>
      </c>
      <c r="C25" s="21">
        <v>209105</v>
      </c>
      <c r="D25" s="21">
        <v>237183.6</v>
      </c>
      <c r="E25" s="21">
        <v>238183.6</v>
      </c>
      <c r="F25" s="39">
        <v>170181.7</v>
      </c>
      <c r="G25" s="31">
        <f t="shared" si="5"/>
        <v>-38923.299999999988</v>
      </c>
      <c r="H25" s="31">
        <f t="shared" si="0"/>
        <v>81.385763133354061</v>
      </c>
      <c r="I25" s="31">
        <f t="shared" si="1"/>
        <v>-67001.899999999994</v>
      </c>
      <c r="J25" s="31">
        <f t="shared" si="2"/>
        <v>71.751040122504264</v>
      </c>
      <c r="K25" s="31">
        <f t="shared" si="3"/>
        <v>-68001.899999999994</v>
      </c>
      <c r="L25" s="31">
        <f t="shared" si="4"/>
        <v>71.449797551132832</v>
      </c>
      <c r="M25" s="39">
        <v>170181.6</v>
      </c>
      <c r="N25" s="39">
        <v>170181.6</v>
      </c>
    </row>
    <row r="26" spans="1:14" s="2" customFormat="1" ht="22.5" hidden="1" x14ac:dyDescent="0.2">
      <c r="A26" s="12" t="s">
        <v>65</v>
      </c>
      <c r="B26" s="17" t="s">
        <v>66</v>
      </c>
      <c r="C26" s="21">
        <v>382298.1</v>
      </c>
      <c r="D26" s="21">
        <v>118852.2</v>
      </c>
      <c r="E26" s="21">
        <v>118852.2</v>
      </c>
      <c r="F26" s="39">
        <v>146912</v>
      </c>
      <c r="G26" s="31">
        <f t="shared" si="5"/>
        <v>-235386.09999999998</v>
      </c>
      <c r="H26" s="31">
        <f t="shared" si="0"/>
        <v>38.428650312413275</v>
      </c>
      <c r="I26" s="31">
        <f t="shared" si="1"/>
        <v>28059.800000000003</v>
      </c>
      <c r="J26" s="31">
        <f t="shared" si="2"/>
        <v>123.60898662372257</v>
      </c>
      <c r="K26" s="31">
        <f t="shared" si="3"/>
        <v>28059.800000000003</v>
      </c>
      <c r="L26" s="31">
        <f t="shared" si="4"/>
        <v>123.60898662372257</v>
      </c>
      <c r="M26" s="39">
        <v>93683.6</v>
      </c>
      <c r="N26" s="43">
        <v>93683.6</v>
      </c>
    </row>
    <row r="27" spans="1:14" s="2" customFormat="1" ht="14.25" hidden="1" x14ac:dyDescent="0.2">
      <c r="A27" s="13" t="s">
        <v>67</v>
      </c>
      <c r="B27" s="17" t="s">
        <v>68</v>
      </c>
      <c r="C27" s="21">
        <v>0</v>
      </c>
      <c r="D27" s="21">
        <v>78137.899999999994</v>
      </c>
      <c r="E27" s="21">
        <v>77872.5</v>
      </c>
      <c r="F27" s="39">
        <v>100142.5</v>
      </c>
      <c r="G27" s="31">
        <f t="shared" si="5"/>
        <v>100142.5</v>
      </c>
      <c r="H27" s="31" t="s">
        <v>159</v>
      </c>
      <c r="I27" s="31">
        <f t="shared" si="1"/>
        <v>22004.600000000006</v>
      </c>
      <c r="J27" s="31">
        <f t="shared" si="2"/>
        <v>128.16123801637875</v>
      </c>
      <c r="K27" s="31">
        <f t="shared" si="3"/>
        <v>22270</v>
      </c>
      <c r="L27" s="31">
        <f t="shared" si="4"/>
        <v>128.59802882917592</v>
      </c>
      <c r="M27" s="39">
        <v>0</v>
      </c>
      <c r="N27" s="43">
        <v>0</v>
      </c>
    </row>
    <row r="28" spans="1:14" s="2" customFormat="1" ht="22.5" hidden="1" x14ac:dyDescent="0.2">
      <c r="A28" s="12" t="s">
        <v>69</v>
      </c>
      <c r="B28" s="17" t="s">
        <v>70</v>
      </c>
      <c r="C28" s="21">
        <v>11348.6</v>
      </c>
      <c r="D28" s="21">
        <v>131959.1</v>
      </c>
      <c r="E28" s="21">
        <v>132020</v>
      </c>
      <c r="F28" s="39">
        <v>12311.3</v>
      </c>
      <c r="G28" s="31">
        <f t="shared" si="5"/>
        <v>962.69999999999891</v>
      </c>
      <c r="H28" s="31">
        <f t="shared" si="0"/>
        <v>108.48298468533564</v>
      </c>
      <c r="I28" s="31">
        <f t="shared" si="1"/>
        <v>-119647.8</v>
      </c>
      <c r="J28" s="31">
        <f t="shared" si="2"/>
        <v>9.3296331969526918</v>
      </c>
      <c r="K28" s="31">
        <f t="shared" si="3"/>
        <v>-119708.7</v>
      </c>
      <c r="L28" s="31">
        <f t="shared" si="4"/>
        <v>9.3253294955309798</v>
      </c>
      <c r="M28" s="39">
        <v>11769.6</v>
      </c>
      <c r="N28" s="43">
        <v>11792.7</v>
      </c>
    </row>
    <row r="29" spans="1:14" s="2" customFormat="1" ht="22.5" hidden="1" x14ac:dyDescent="0.2">
      <c r="A29" s="12" t="s">
        <v>71</v>
      </c>
      <c r="B29" s="17" t="s">
        <v>72</v>
      </c>
      <c r="C29" s="21">
        <v>193268.2</v>
      </c>
      <c r="D29" s="21">
        <v>186580.8</v>
      </c>
      <c r="E29" s="21">
        <v>188531.5</v>
      </c>
      <c r="F29" s="39">
        <v>195982.7</v>
      </c>
      <c r="G29" s="31">
        <f t="shared" si="5"/>
        <v>2714.5</v>
      </c>
      <c r="H29" s="31">
        <f t="shared" si="0"/>
        <v>101.40452490373481</v>
      </c>
      <c r="I29" s="31">
        <f t="shared" si="1"/>
        <v>9401.9000000000233</v>
      </c>
      <c r="J29" s="31">
        <f t="shared" si="2"/>
        <v>105.03905010590586</v>
      </c>
      <c r="K29" s="31">
        <f t="shared" si="3"/>
        <v>7451.2000000000116</v>
      </c>
      <c r="L29" s="31">
        <f t="shared" si="4"/>
        <v>103.9522307943235</v>
      </c>
      <c r="M29" s="39">
        <v>150995.4</v>
      </c>
      <c r="N29" s="43">
        <v>153652.70000000001</v>
      </c>
    </row>
    <row r="30" spans="1:14" s="2" customFormat="1" ht="101.25" hidden="1" x14ac:dyDescent="0.2">
      <c r="A30" s="14" t="s">
        <v>73</v>
      </c>
      <c r="B30" s="17" t="s">
        <v>74</v>
      </c>
      <c r="C30" s="21">
        <v>657974.19999999995</v>
      </c>
      <c r="D30" s="21">
        <v>1373242.2</v>
      </c>
      <c r="E30" s="21">
        <v>1373242.2</v>
      </c>
      <c r="F30" s="39">
        <v>1461753.2</v>
      </c>
      <c r="G30" s="31">
        <f t="shared" si="5"/>
        <v>803779</v>
      </c>
      <c r="H30" s="31">
        <f t="shared" si="0"/>
        <v>222.1596530684638</v>
      </c>
      <c r="I30" s="31">
        <f t="shared" si="1"/>
        <v>88511</v>
      </c>
      <c r="J30" s="31">
        <f t="shared" si="2"/>
        <v>106.44540344012148</v>
      </c>
      <c r="K30" s="31">
        <f t="shared" si="3"/>
        <v>88511</v>
      </c>
      <c r="L30" s="31">
        <f t="shared" si="4"/>
        <v>106.44540344012148</v>
      </c>
      <c r="M30" s="39">
        <v>0</v>
      </c>
      <c r="N30" s="43">
        <v>0</v>
      </c>
    </row>
    <row r="31" spans="1:14" s="2" customFormat="1" ht="22.5" hidden="1" x14ac:dyDescent="0.2">
      <c r="A31" s="15" t="s">
        <v>75</v>
      </c>
      <c r="B31" s="17" t="s">
        <v>76</v>
      </c>
      <c r="C31" s="21">
        <v>0</v>
      </c>
      <c r="D31" s="21">
        <v>100000</v>
      </c>
      <c r="E31" s="21">
        <v>100000</v>
      </c>
      <c r="F31" s="39">
        <v>0</v>
      </c>
      <c r="G31" s="31">
        <f t="shared" si="5"/>
        <v>0</v>
      </c>
      <c r="H31" s="31" t="s">
        <v>159</v>
      </c>
      <c r="I31" s="31">
        <f t="shared" si="1"/>
        <v>-100000</v>
      </c>
      <c r="J31" s="31">
        <f t="shared" si="2"/>
        <v>0</v>
      </c>
      <c r="K31" s="31">
        <f t="shared" si="3"/>
        <v>-100000</v>
      </c>
      <c r="L31" s="31">
        <f t="shared" si="4"/>
        <v>0</v>
      </c>
      <c r="M31" s="39">
        <v>0</v>
      </c>
      <c r="N31" s="43">
        <v>0</v>
      </c>
    </row>
    <row r="32" spans="1:14" s="2" customFormat="1" ht="14.25" x14ac:dyDescent="0.2">
      <c r="A32" s="12" t="s">
        <v>77</v>
      </c>
      <c r="B32" s="17" t="s">
        <v>6</v>
      </c>
      <c r="C32" s="22">
        <f>SUM(C33:C45)</f>
        <v>2920127.2</v>
      </c>
      <c r="D32" s="22">
        <f>SUM(D33:D45)</f>
        <v>3018684.3000000003</v>
      </c>
      <c r="E32" s="22">
        <f>SUM(E33:E45)</f>
        <v>3018006.7</v>
      </c>
      <c r="F32" s="39">
        <f>SUM(F33:F45)</f>
        <v>3091682.2999999993</v>
      </c>
      <c r="G32" s="31">
        <f t="shared" si="5"/>
        <v>171555.09999999916</v>
      </c>
      <c r="H32" s="31">
        <f t="shared" si="0"/>
        <v>105.87491873641666</v>
      </c>
      <c r="I32" s="31">
        <f t="shared" si="1"/>
        <v>72997.999999999069</v>
      </c>
      <c r="J32" s="31">
        <f t="shared" si="2"/>
        <v>102.41820583888151</v>
      </c>
      <c r="K32" s="31">
        <f t="shared" si="3"/>
        <v>73675.599999999162</v>
      </c>
      <c r="L32" s="31">
        <f t="shared" si="4"/>
        <v>102.44120067725493</v>
      </c>
      <c r="M32" s="39">
        <f>SUM(M33:M45)</f>
        <v>3079336.5000000005</v>
      </c>
      <c r="N32" s="39">
        <f>SUM(N33:N45)</f>
        <v>2824698.6</v>
      </c>
    </row>
    <row r="33" spans="1:14" s="2" customFormat="1" ht="14.25" hidden="1" x14ac:dyDescent="0.2">
      <c r="A33" s="12" t="s">
        <v>78</v>
      </c>
      <c r="B33" s="17" t="s">
        <v>79</v>
      </c>
      <c r="C33" s="22">
        <v>1316632.3999999999</v>
      </c>
      <c r="D33" s="21">
        <v>1300443.3999999999</v>
      </c>
      <c r="E33" s="21">
        <v>1310961.7</v>
      </c>
      <c r="F33" s="39">
        <v>1318908.7</v>
      </c>
      <c r="G33" s="31">
        <f t="shared" si="5"/>
        <v>2276.3000000000466</v>
      </c>
      <c r="H33" s="31">
        <f t="shared" si="0"/>
        <v>100.17288804376985</v>
      </c>
      <c r="I33" s="31">
        <f t="shared" si="1"/>
        <v>18465.300000000047</v>
      </c>
      <c r="J33" s="31">
        <f t="shared" si="2"/>
        <v>101.41992338920709</v>
      </c>
      <c r="K33" s="31">
        <f t="shared" si="3"/>
        <v>7947</v>
      </c>
      <c r="L33" s="31">
        <f t="shared" si="4"/>
        <v>100.60619619932451</v>
      </c>
      <c r="M33" s="39">
        <v>1190688.8</v>
      </c>
      <c r="N33" s="43">
        <v>1203434.7</v>
      </c>
    </row>
    <row r="34" spans="1:14" s="2" customFormat="1" ht="14.25" hidden="1" x14ac:dyDescent="0.2">
      <c r="A34" s="12" t="s">
        <v>80</v>
      </c>
      <c r="B34" s="17" t="s">
        <v>81</v>
      </c>
      <c r="C34" s="22">
        <v>1055729.6000000001</v>
      </c>
      <c r="D34" s="21">
        <v>1130968.3999999999</v>
      </c>
      <c r="E34" s="21">
        <v>1121629.7</v>
      </c>
      <c r="F34" s="39">
        <v>1164430.7</v>
      </c>
      <c r="G34" s="31">
        <f t="shared" si="5"/>
        <v>108701.09999999986</v>
      </c>
      <c r="H34" s="31">
        <f t="shared" si="0"/>
        <v>110.29630124986549</v>
      </c>
      <c r="I34" s="31">
        <f t="shared" si="1"/>
        <v>33462.300000000047</v>
      </c>
      <c r="J34" s="31">
        <f t="shared" si="2"/>
        <v>102.95872988140076</v>
      </c>
      <c r="K34" s="31">
        <f t="shared" si="3"/>
        <v>42801</v>
      </c>
      <c r="L34" s="31">
        <f t="shared" si="4"/>
        <v>103.81596528693917</v>
      </c>
      <c r="M34" s="39">
        <v>1020733.7</v>
      </c>
      <c r="N34" s="43">
        <v>1020733.7</v>
      </c>
    </row>
    <row r="35" spans="1:14" s="2" customFormat="1" ht="14.25" hidden="1" x14ac:dyDescent="0.2">
      <c r="A35" s="12" t="s">
        <v>82</v>
      </c>
      <c r="B35" s="17" t="s">
        <v>83</v>
      </c>
      <c r="C35" s="22">
        <v>175773.9</v>
      </c>
      <c r="D35" s="21">
        <v>182751.5</v>
      </c>
      <c r="E35" s="21">
        <v>181556.3</v>
      </c>
      <c r="F35" s="39">
        <v>177247</v>
      </c>
      <c r="G35" s="31">
        <f t="shared" si="5"/>
        <v>1473.1000000000058</v>
      </c>
      <c r="H35" s="31">
        <f t="shared" si="0"/>
        <v>100.83806526452447</v>
      </c>
      <c r="I35" s="31">
        <f t="shared" si="1"/>
        <v>-5504.5</v>
      </c>
      <c r="J35" s="31">
        <f t="shared" si="2"/>
        <v>96.987986418716119</v>
      </c>
      <c r="K35" s="31">
        <f t="shared" si="3"/>
        <v>-4309.2999999999884</v>
      </c>
      <c r="L35" s="31">
        <f t="shared" si="4"/>
        <v>97.626466280707419</v>
      </c>
      <c r="M35" s="39">
        <v>166010.4</v>
      </c>
      <c r="N35" s="43">
        <v>166010.4</v>
      </c>
    </row>
    <row r="36" spans="1:14" s="2" customFormat="1" ht="14.25" hidden="1" x14ac:dyDescent="0.2">
      <c r="A36" s="12" t="s">
        <v>84</v>
      </c>
      <c r="B36" s="17" t="s">
        <v>85</v>
      </c>
      <c r="C36" s="22">
        <v>125091.5</v>
      </c>
      <c r="D36" s="21">
        <v>148304</v>
      </c>
      <c r="E36" s="21">
        <v>149296.9</v>
      </c>
      <c r="F36" s="39">
        <v>148095</v>
      </c>
      <c r="G36" s="31">
        <f t="shared" si="5"/>
        <v>23003.5</v>
      </c>
      <c r="H36" s="31">
        <f t="shared" si="0"/>
        <v>118.38933900384919</v>
      </c>
      <c r="I36" s="31">
        <f t="shared" si="1"/>
        <v>-209</v>
      </c>
      <c r="J36" s="31">
        <f t="shared" si="2"/>
        <v>99.859073254935808</v>
      </c>
      <c r="K36" s="31">
        <f t="shared" si="3"/>
        <v>-1201.8999999999942</v>
      </c>
      <c r="L36" s="31">
        <f t="shared" si="4"/>
        <v>99.19495984176497</v>
      </c>
      <c r="M36" s="39">
        <v>150813.4</v>
      </c>
      <c r="N36" s="43">
        <v>153058.70000000001</v>
      </c>
    </row>
    <row r="37" spans="1:14" s="2" customFormat="1" ht="22.5" hidden="1" x14ac:dyDescent="0.2">
      <c r="A37" s="12" t="s">
        <v>86</v>
      </c>
      <c r="B37" s="17" t="s">
        <v>87</v>
      </c>
      <c r="C37" s="22">
        <v>4540.8999999999996</v>
      </c>
      <c r="D37" s="21">
        <v>12134.6</v>
      </c>
      <c r="E37" s="21">
        <v>10634.6</v>
      </c>
      <c r="F37" s="39">
        <v>13420.8</v>
      </c>
      <c r="G37" s="31">
        <f t="shared" si="5"/>
        <v>8879.9</v>
      </c>
      <c r="H37" s="31">
        <f t="shared" si="0"/>
        <v>295.55374485234205</v>
      </c>
      <c r="I37" s="31">
        <f t="shared" si="1"/>
        <v>1286.1999999999989</v>
      </c>
      <c r="J37" s="31">
        <f t="shared" si="2"/>
        <v>110.59944291530005</v>
      </c>
      <c r="K37" s="31">
        <f t="shared" si="3"/>
        <v>2786.1999999999989</v>
      </c>
      <c r="L37" s="31">
        <f t="shared" si="4"/>
        <v>126.19938690688883</v>
      </c>
      <c r="M37" s="39">
        <v>13420.7</v>
      </c>
      <c r="N37" s="43">
        <v>13423.6</v>
      </c>
    </row>
    <row r="38" spans="1:14" s="2" customFormat="1" ht="33.75" hidden="1" x14ac:dyDescent="0.2">
      <c r="A38" s="12" t="s">
        <v>88</v>
      </c>
      <c r="B38" s="17" t="s">
        <v>89</v>
      </c>
      <c r="C38" s="22">
        <v>3323.8</v>
      </c>
      <c r="D38" s="21">
        <v>3909.6</v>
      </c>
      <c r="E38" s="21">
        <v>3909.6</v>
      </c>
      <c r="F38" s="39">
        <v>3873.3</v>
      </c>
      <c r="G38" s="31">
        <f t="shared" si="5"/>
        <v>549.5</v>
      </c>
      <c r="H38" s="31">
        <f t="shared" si="0"/>
        <v>116.53228232745651</v>
      </c>
      <c r="I38" s="31">
        <f t="shared" si="1"/>
        <v>-36.299999999999727</v>
      </c>
      <c r="J38" s="31">
        <f t="shared" si="2"/>
        <v>99.071516267648875</v>
      </c>
      <c r="K38" s="31">
        <f t="shared" si="3"/>
        <v>-36.299999999999727</v>
      </c>
      <c r="L38" s="31">
        <f t="shared" si="4"/>
        <v>99.071516267648875</v>
      </c>
      <c r="M38" s="39">
        <v>3873.3</v>
      </c>
      <c r="N38" s="43">
        <v>3873.3</v>
      </c>
    </row>
    <row r="39" spans="1:14" s="2" customFormat="1" ht="22.5" hidden="1" x14ac:dyDescent="0.2">
      <c r="A39" s="12" t="s">
        <v>90</v>
      </c>
      <c r="B39" s="17" t="s">
        <v>91</v>
      </c>
      <c r="C39" s="22">
        <v>61895.6</v>
      </c>
      <c r="D39" s="21">
        <v>64278.400000000001</v>
      </c>
      <c r="E39" s="21">
        <v>64278.400000000001</v>
      </c>
      <c r="F39" s="39">
        <v>67406.5</v>
      </c>
      <c r="G39" s="31">
        <f t="shared" si="5"/>
        <v>5510.9000000000015</v>
      </c>
      <c r="H39" s="31">
        <f t="shared" si="0"/>
        <v>108.90354080096162</v>
      </c>
      <c r="I39" s="31">
        <f t="shared" si="1"/>
        <v>3128.0999999999985</v>
      </c>
      <c r="J39" s="31">
        <f t="shared" si="2"/>
        <v>104.86648703141334</v>
      </c>
      <c r="K39" s="31">
        <f t="shared" si="3"/>
        <v>3128.0999999999985</v>
      </c>
      <c r="L39" s="31">
        <f t="shared" si="4"/>
        <v>104.86648703141334</v>
      </c>
      <c r="M39" s="39">
        <v>66243.7</v>
      </c>
      <c r="N39" s="43">
        <v>66243.7</v>
      </c>
    </row>
    <row r="40" spans="1:14" s="2" customFormat="1" ht="33.75" hidden="1" x14ac:dyDescent="0.2">
      <c r="A40" s="12" t="s">
        <v>92</v>
      </c>
      <c r="B40" s="17" t="s">
        <v>93</v>
      </c>
      <c r="C40" s="22">
        <v>28632.1</v>
      </c>
      <c r="D40" s="21">
        <v>40765.599999999999</v>
      </c>
      <c r="E40" s="21">
        <v>40976.199999999997</v>
      </c>
      <c r="F40" s="39">
        <v>62956.9</v>
      </c>
      <c r="G40" s="31">
        <f t="shared" si="5"/>
        <v>34324.800000000003</v>
      </c>
      <c r="H40" s="31">
        <f t="shared" si="0"/>
        <v>219.88223008441574</v>
      </c>
      <c r="I40" s="31">
        <f t="shared" si="1"/>
        <v>22191.300000000003</v>
      </c>
      <c r="J40" s="31">
        <f t="shared" si="2"/>
        <v>154.43633848146476</v>
      </c>
      <c r="K40" s="31">
        <f t="shared" si="3"/>
        <v>21980.700000000004</v>
      </c>
      <c r="L40" s="31">
        <f t="shared" si="4"/>
        <v>153.64260229108606</v>
      </c>
      <c r="M40" s="39">
        <v>62873.1</v>
      </c>
      <c r="N40" s="43">
        <v>62873.1</v>
      </c>
    </row>
    <row r="41" spans="1:14" s="2" customFormat="1" ht="14.25" hidden="1" x14ac:dyDescent="0.2">
      <c r="A41" s="12" t="s">
        <v>94</v>
      </c>
      <c r="B41" s="17" t="s">
        <v>95</v>
      </c>
      <c r="C41" s="22">
        <v>47470.2</v>
      </c>
      <c r="D41" s="21">
        <v>17390.099999999999</v>
      </c>
      <c r="E41" s="21">
        <v>17024.599999999999</v>
      </c>
      <c r="F41" s="39">
        <v>17834.099999999999</v>
      </c>
      <c r="G41" s="31">
        <f t="shared" si="5"/>
        <v>-29636.1</v>
      </c>
      <c r="H41" s="31">
        <f t="shared" si="0"/>
        <v>37.569043315595891</v>
      </c>
      <c r="I41" s="31">
        <f t="shared" si="1"/>
        <v>444</v>
      </c>
      <c r="J41" s="31">
        <f t="shared" si="2"/>
        <v>102.55317680749391</v>
      </c>
      <c r="K41" s="31">
        <f t="shared" si="3"/>
        <v>809.5</v>
      </c>
      <c r="L41" s="31">
        <f t="shared" si="4"/>
        <v>104.75488410887775</v>
      </c>
      <c r="M41" s="39">
        <v>17688.099999999999</v>
      </c>
      <c r="N41" s="43">
        <v>17688.099999999999</v>
      </c>
    </row>
    <row r="42" spans="1:14" s="2" customFormat="1" ht="14.25" hidden="1" x14ac:dyDescent="0.2">
      <c r="A42" s="14" t="s">
        <v>96</v>
      </c>
      <c r="B42" s="17" t="s">
        <v>97</v>
      </c>
      <c r="C42" s="22">
        <v>1106.5</v>
      </c>
      <c r="D42" s="21">
        <v>0</v>
      </c>
      <c r="E42" s="21">
        <v>0</v>
      </c>
      <c r="F42" s="39">
        <v>0</v>
      </c>
      <c r="G42" s="31">
        <f t="shared" si="5"/>
        <v>-1106.5</v>
      </c>
      <c r="H42" s="31">
        <f t="shared" si="0"/>
        <v>0</v>
      </c>
      <c r="I42" s="31">
        <f t="shared" si="1"/>
        <v>0</v>
      </c>
      <c r="J42" s="31" t="s">
        <v>159</v>
      </c>
      <c r="K42" s="31">
        <f t="shared" si="3"/>
        <v>0</v>
      </c>
      <c r="L42" s="31" t="s">
        <v>159</v>
      </c>
      <c r="M42" s="39">
        <v>0</v>
      </c>
      <c r="N42" s="43">
        <v>0</v>
      </c>
    </row>
    <row r="43" spans="1:14" s="2" customFormat="1" ht="14.25" hidden="1" x14ac:dyDescent="0.2">
      <c r="A43" s="12" t="s">
        <v>98</v>
      </c>
      <c r="B43" s="17" t="s">
        <v>99</v>
      </c>
      <c r="C43" s="22">
        <v>0</v>
      </c>
      <c r="D43" s="21">
        <v>0</v>
      </c>
      <c r="E43" s="21">
        <v>0</v>
      </c>
      <c r="F43" s="39">
        <v>0</v>
      </c>
      <c r="G43" s="31">
        <f t="shared" si="5"/>
        <v>0</v>
      </c>
      <c r="H43" s="31" t="s">
        <v>159</v>
      </c>
      <c r="I43" s="31">
        <f t="shared" si="1"/>
        <v>0</v>
      </c>
      <c r="J43" s="31" t="s">
        <v>159</v>
      </c>
      <c r="K43" s="31">
        <f t="shared" si="3"/>
        <v>0</v>
      </c>
      <c r="L43" s="31" t="s">
        <v>159</v>
      </c>
      <c r="M43" s="39">
        <v>139717.9</v>
      </c>
      <c r="N43" s="43">
        <v>0</v>
      </c>
    </row>
    <row r="44" spans="1:14" s="2" customFormat="1" ht="14.25" hidden="1" x14ac:dyDescent="0.2">
      <c r="A44" s="12" t="s">
        <v>100</v>
      </c>
      <c r="B44" s="17" t="s">
        <v>101</v>
      </c>
      <c r="C44" s="22">
        <v>99930.7</v>
      </c>
      <c r="D44" s="21">
        <v>117738.7</v>
      </c>
      <c r="E44" s="21">
        <v>117738.7</v>
      </c>
      <c r="F44" s="39">
        <v>117509.3</v>
      </c>
      <c r="G44" s="31">
        <f t="shared" si="5"/>
        <v>17578.600000000006</v>
      </c>
      <c r="H44" s="31">
        <f t="shared" si="0"/>
        <v>117.59079041775951</v>
      </c>
      <c r="I44" s="31">
        <f t="shared" si="1"/>
        <v>-229.39999999999418</v>
      </c>
      <c r="J44" s="31">
        <f t="shared" si="2"/>
        <v>99.805161769239859</v>
      </c>
      <c r="K44" s="31">
        <f t="shared" si="3"/>
        <v>-229.39999999999418</v>
      </c>
      <c r="L44" s="31">
        <f t="shared" si="4"/>
        <v>99.805161769239859</v>
      </c>
      <c r="M44" s="39">
        <v>117651.2</v>
      </c>
      <c r="N44" s="43">
        <v>117359.3</v>
      </c>
    </row>
    <row r="45" spans="1:14" s="2" customFormat="1" ht="14.25" hidden="1" x14ac:dyDescent="0.2">
      <c r="A45" s="12" t="s">
        <v>102</v>
      </c>
      <c r="B45" s="17" t="s">
        <v>103</v>
      </c>
      <c r="C45" s="22">
        <v>0</v>
      </c>
      <c r="D45" s="21">
        <v>0</v>
      </c>
      <c r="E45" s="21">
        <v>0</v>
      </c>
      <c r="F45" s="39">
        <v>0</v>
      </c>
      <c r="G45" s="31">
        <f t="shared" si="5"/>
        <v>0</v>
      </c>
      <c r="H45" s="31" t="s">
        <v>159</v>
      </c>
      <c r="I45" s="31">
        <f t="shared" si="1"/>
        <v>0</v>
      </c>
      <c r="J45" s="31" t="s">
        <v>159</v>
      </c>
      <c r="K45" s="31">
        <f t="shared" si="3"/>
        <v>0</v>
      </c>
      <c r="L45" s="31" t="s">
        <v>159</v>
      </c>
      <c r="M45" s="39">
        <v>129622.2</v>
      </c>
      <c r="N45" s="43">
        <v>0</v>
      </c>
    </row>
    <row r="46" spans="1:14" s="2" customFormat="1" ht="14.25" x14ac:dyDescent="0.2">
      <c r="A46" s="12" t="s">
        <v>104</v>
      </c>
      <c r="B46" s="17" t="s">
        <v>7</v>
      </c>
      <c r="C46" s="22">
        <f>SUM(C47:C57)</f>
        <v>544737.30000000005</v>
      </c>
      <c r="D46" s="22">
        <f>SUM(D47:D57)</f>
        <v>589375</v>
      </c>
      <c r="E46" s="22">
        <f>SUM(E47:E57)</f>
        <v>581836.5</v>
      </c>
      <c r="F46" s="39">
        <f>SUM(F47:F57)</f>
        <v>578481.9</v>
      </c>
      <c r="G46" s="31">
        <f t="shared" si="5"/>
        <v>33744.599999999977</v>
      </c>
      <c r="H46" s="31">
        <f t="shared" si="0"/>
        <v>106.19465566246336</v>
      </c>
      <c r="I46" s="31">
        <f t="shared" si="1"/>
        <v>-10893.099999999977</v>
      </c>
      <c r="J46" s="31">
        <f t="shared" si="2"/>
        <v>98.151753976670207</v>
      </c>
      <c r="K46" s="31">
        <f t="shared" si="3"/>
        <v>-3354.5999999999767</v>
      </c>
      <c r="L46" s="31">
        <f t="shared" si="4"/>
        <v>99.423446277433612</v>
      </c>
      <c r="M46" s="39">
        <f>SUM(M47:M57)</f>
        <v>495498.4</v>
      </c>
      <c r="N46" s="39">
        <f>SUM(N47:N57)</f>
        <v>500379.40000000008</v>
      </c>
    </row>
    <row r="47" spans="1:14" s="2" customFormat="1" ht="22.5" hidden="1" x14ac:dyDescent="0.2">
      <c r="A47" s="12" t="s">
        <v>105</v>
      </c>
      <c r="B47" s="17" t="s">
        <v>106</v>
      </c>
      <c r="C47" s="22">
        <v>169136.5</v>
      </c>
      <c r="D47" s="21">
        <v>167247.1</v>
      </c>
      <c r="E47" s="21">
        <v>165832</v>
      </c>
      <c r="F47" s="39">
        <v>167250.70000000001</v>
      </c>
      <c r="G47" s="31">
        <f t="shared" si="5"/>
        <v>-1885.7999999999884</v>
      </c>
      <c r="H47" s="31">
        <f t="shared" si="0"/>
        <v>98.885042554386544</v>
      </c>
      <c r="I47" s="31">
        <f t="shared" si="1"/>
        <v>3.6000000000058208</v>
      </c>
      <c r="J47" s="31">
        <f t="shared" si="2"/>
        <v>100.00215250369064</v>
      </c>
      <c r="K47" s="31">
        <f t="shared" si="3"/>
        <v>1418.7000000000116</v>
      </c>
      <c r="L47" s="31">
        <f t="shared" si="4"/>
        <v>100.85550436586426</v>
      </c>
      <c r="M47" s="39">
        <v>159298.29999999999</v>
      </c>
      <c r="N47" s="43">
        <v>161925.1</v>
      </c>
    </row>
    <row r="48" spans="1:14" ht="22.5" hidden="1" outlineLevel="1" x14ac:dyDescent="0.25">
      <c r="A48" s="12" t="s">
        <v>107</v>
      </c>
      <c r="B48" s="17" t="s">
        <v>108</v>
      </c>
      <c r="C48" s="22">
        <v>106542</v>
      </c>
      <c r="D48" s="21">
        <v>98772.800000000003</v>
      </c>
      <c r="E48" s="21">
        <v>97897.1</v>
      </c>
      <c r="F48" s="39">
        <v>92783.9</v>
      </c>
      <c r="G48" s="31">
        <f t="shared" si="5"/>
        <v>-13758.100000000006</v>
      </c>
      <c r="H48" s="31">
        <f t="shared" si="0"/>
        <v>87.086688817555512</v>
      </c>
      <c r="I48" s="31">
        <f t="shared" si="1"/>
        <v>-5988.9000000000087</v>
      </c>
      <c r="J48" s="31">
        <f t="shared" si="2"/>
        <v>93.93669107284596</v>
      </c>
      <c r="K48" s="31">
        <f t="shared" si="3"/>
        <v>-5113.2000000000116</v>
      </c>
      <c r="L48" s="31">
        <f t="shared" si="4"/>
        <v>94.776964792624085</v>
      </c>
      <c r="M48" s="39">
        <v>87654.9</v>
      </c>
      <c r="N48" s="43">
        <v>87654.9</v>
      </c>
    </row>
    <row r="49" spans="1:14" ht="22.5" hidden="1" outlineLevel="1" x14ac:dyDescent="0.25">
      <c r="A49" s="12" t="s">
        <v>109</v>
      </c>
      <c r="B49" s="17" t="s">
        <v>110</v>
      </c>
      <c r="C49" s="22">
        <v>178195.20000000001</v>
      </c>
      <c r="D49" s="21">
        <v>175641.60000000001</v>
      </c>
      <c r="E49" s="21">
        <v>170903</v>
      </c>
      <c r="F49" s="39">
        <v>166261.4</v>
      </c>
      <c r="G49" s="31">
        <f t="shared" si="5"/>
        <v>-11933.800000000017</v>
      </c>
      <c r="H49" s="31">
        <f t="shared" si="0"/>
        <v>93.302962144883807</v>
      </c>
      <c r="I49" s="31">
        <f t="shared" si="1"/>
        <v>-9380.2000000000116</v>
      </c>
      <c r="J49" s="31">
        <f t="shared" si="2"/>
        <v>94.659465639119659</v>
      </c>
      <c r="K49" s="31">
        <f t="shared" si="3"/>
        <v>-4641.6000000000058</v>
      </c>
      <c r="L49" s="31">
        <f t="shared" si="4"/>
        <v>97.284073421765555</v>
      </c>
      <c r="M49" s="39">
        <v>165971.79999999999</v>
      </c>
      <c r="N49" s="43">
        <v>167225.9</v>
      </c>
    </row>
    <row r="50" spans="1:14" hidden="1" outlineLevel="1" x14ac:dyDescent="0.25">
      <c r="A50" s="12" t="s">
        <v>111</v>
      </c>
      <c r="B50" s="17" t="s">
        <v>112</v>
      </c>
      <c r="C50" s="22">
        <v>26927.4</v>
      </c>
      <c r="D50" s="21">
        <v>27266.400000000001</v>
      </c>
      <c r="E50" s="21">
        <v>27375.200000000001</v>
      </c>
      <c r="F50" s="39">
        <v>28074.3</v>
      </c>
      <c r="G50" s="31">
        <f t="shared" si="5"/>
        <v>1146.8999999999978</v>
      </c>
      <c r="H50" s="31">
        <f t="shared" si="0"/>
        <v>104.25923037500834</v>
      </c>
      <c r="I50" s="31">
        <f t="shared" si="1"/>
        <v>807.89999999999782</v>
      </c>
      <c r="J50" s="31">
        <f t="shared" si="2"/>
        <v>102.96298741307983</v>
      </c>
      <c r="K50" s="31">
        <f t="shared" si="3"/>
        <v>699.09999999999854</v>
      </c>
      <c r="L50" s="31">
        <f t="shared" si="4"/>
        <v>102.55377129664807</v>
      </c>
      <c r="M50" s="39">
        <v>26529.3</v>
      </c>
      <c r="N50" s="43">
        <v>27529.4</v>
      </c>
    </row>
    <row r="51" spans="1:14" hidden="1" outlineLevel="1" x14ac:dyDescent="0.25">
      <c r="A51" s="12" t="s">
        <v>113</v>
      </c>
      <c r="B51" s="17" t="s">
        <v>114</v>
      </c>
      <c r="C51" s="22">
        <v>13712.8</v>
      </c>
      <c r="D51" s="21">
        <v>42918</v>
      </c>
      <c r="E51" s="21">
        <v>42918</v>
      </c>
      <c r="F51" s="39">
        <v>11130</v>
      </c>
      <c r="G51" s="31">
        <f t="shared" si="5"/>
        <v>-2582.7999999999993</v>
      </c>
      <c r="H51" s="31">
        <f t="shared" si="0"/>
        <v>81.165042879645299</v>
      </c>
      <c r="I51" s="31">
        <f t="shared" si="1"/>
        <v>-31788</v>
      </c>
      <c r="J51" s="31">
        <f t="shared" si="2"/>
        <v>25.933174891653856</v>
      </c>
      <c r="K51" s="31">
        <f t="shared" si="3"/>
        <v>-31788</v>
      </c>
      <c r="L51" s="31">
        <f t="shared" si="4"/>
        <v>25.933174891653856</v>
      </c>
      <c r="M51" s="39">
        <v>1630</v>
      </c>
      <c r="N51" s="43">
        <v>1630</v>
      </c>
    </row>
    <row r="52" spans="1:14" ht="22.5" hidden="1" outlineLevel="1" x14ac:dyDescent="0.25">
      <c r="A52" s="12" t="s">
        <v>115</v>
      </c>
      <c r="B52" s="17" t="s">
        <v>116</v>
      </c>
      <c r="C52" s="22">
        <v>27712</v>
      </c>
      <c r="D52" s="21">
        <v>29861</v>
      </c>
      <c r="E52" s="21">
        <v>29476.6</v>
      </c>
      <c r="F52" s="39">
        <v>30985.5</v>
      </c>
      <c r="G52" s="31">
        <f t="shared" si="5"/>
        <v>3273.5</v>
      </c>
      <c r="H52" s="31">
        <f t="shared" si="0"/>
        <v>111.81257217090071</v>
      </c>
      <c r="I52" s="31">
        <f t="shared" si="1"/>
        <v>1124.5</v>
      </c>
      <c r="J52" s="31">
        <f t="shared" si="2"/>
        <v>103.76578145407052</v>
      </c>
      <c r="K52" s="31">
        <f t="shared" si="3"/>
        <v>1508.9000000000015</v>
      </c>
      <c r="L52" s="31">
        <f t="shared" si="4"/>
        <v>105.11897572990101</v>
      </c>
      <c r="M52" s="39">
        <v>30115.4</v>
      </c>
      <c r="N52" s="43">
        <v>30115.4</v>
      </c>
    </row>
    <row r="53" spans="1:14" ht="22.5" hidden="1" outlineLevel="1" x14ac:dyDescent="0.25">
      <c r="A53" s="12" t="s">
        <v>117</v>
      </c>
      <c r="B53" s="17" t="s">
        <v>118</v>
      </c>
      <c r="C53" s="22">
        <v>20784.2</v>
      </c>
      <c r="D53" s="21">
        <v>20845.400000000001</v>
      </c>
      <c r="E53" s="21">
        <v>20669.400000000001</v>
      </c>
      <c r="F53" s="39">
        <v>23617.5</v>
      </c>
      <c r="G53" s="31">
        <f t="shared" si="5"/>
        <v>2833.2999999999993</v>
      </c>
      <c r="H53" s="31">
        <f t="shared" si="0"/>
        <v>113.63198968447186</v>
      </c>
      <c r="I53" s="31">
        <f t="shared" si="1"/>
        <v>2772.0999999999985</v>
      </c>
      <c r="J53" s="31">
        <f t="shared" si="2"/>
        <v>113.29837757970583</v>
      </c>
      <c r="K53" s="31">
        <f t="shared" si="3"/>
        <v>2948.0999999999985</v>
      </c>
      <c r="L53" s="31">
        <f t="shared" si="4"/>
        <v>114.26311358820284</v>
      </c>
      <c r="M53" s="39">
        <v>23212.5</v>
      </c>
      <c r="N53" s="43">
        <v>23212.5</v>
      </c>
    </row>
    <row r="54" spans="1:14" ht="22.5" hidden="1" outlineLevel="1" x14ac:dyDescent="0.25">
      <c r="A54" s="12" t="s">
        <v>119</v>
      </c>
      <c r="B54" s="17" t="s">
        <v>120</v>
      </c>
      <c r="C54" s="22">
        <v>600</v>
      </c>
      <c r="D54" s="21">
        <v>1086.2</v>
      </c>
      <c r="E54" s="21">
        <v>1028.7</v>
      </c>
      <c r="F54" s="39">
        <v>1086.2</v>
      </c>
      <c r="G54" s="31">
        <f t="shared" si="5"/>
        <v>486.20000000000005</v>
      </c>
      <c r="H54" s="31">
        <f t="shared" si="0"/>
        <v>181.03333333333333</v>
      </c>
      <c r="I54" s="31">
        <f t="shared" si="1"/>
        <v>0</v>
      </c>
      <c r="J54" s="31">
        <f t="shared" si="2"/>
        <v>100</v>
      </c>
      <c r="K54" s="31">
        <f t="shared" si="3"/>
        <v>57.5</v>
      </c>
      <c r="L54" s="31">
        <f t="shared" si="4"/>
        <v>105.58957908039272</v>
      </c>
      <c r="M54" s="39">
        <v>1086.2</v>
      </c>
      <c r="N54" s="39">
        <v>1086.2</v>
      </c>
    </row>
    <row r="55" spans="1:14" s="2" customFormat="1" ht="14.25" hidden="1" x14ac:dyDescent="0.2">
      <c r="A55" s="14" t="s">
        <v>121</v>
      </c>
      <c r="B55" s="17" t="s">
        <v>122</v>
      </c>
      <c r="C55" s="22">
        <v>63.4</v>
      </c>
      <c r="D55" s="21">
        <v>0</v>
      </c>
      <c r="E55" s="21">
        <v>0</v>
      </c>
      <c r="F55" s="39">
        <v>0</v>
      </c>
      <c r="G55" s="31">
        <f t="shared" si="5"/>
        <v>-63.4</v>
      </c>
      <c r="H55" s="31">
        <f t="shared" si="0"/>
        <v>0</v>
      </c>
      <c r="I55" s="31">
        <f t="shared" si="1"/>
        <v>0</v>
      </c>
      <c r="J55" s="31" t="s">
        <v>159</v>
      </c>
      <c r="K55" s="31">
        <f t="shared" si="3"/>
        <v>0</v>
      </c>
      <c r="L55" s="31" t="s">
        <v>159</v>
      </c>
      <c r="M55" s="39">
        <v>0</v>
      </c>
      <c r="N55" s="43">
        <v>0</v>
      </c>
    </row>
    <row r="56" spans="1:14" hidden="1" outlineLevel="1" x14ac:dyDescent="0.25">
      <c r="A56" s="14" t="s">
        <v>123</v>
      </c>
      <c r="B56" s="17" t="s">
        <v>124</v>
      </c>
      <c r="C56" s="22">
        <v>1063.8</v>
      </c>
      <c r="D56" s="21">
        <v>0</v>
      </c>
      <c r="E56" s="21">
        <v>0</v>
      </c>
      <c r="F56" s="39">
        <v>0</v>
      </c>
      <c r="G56" s="31">
        <f t="shared" si="5"/>
        <v>-1063.8</v>
      </c>
      <c r="H56" s="31">
        <f t="shared" si="0"/>
        <v>0</v>
      </c>
      <c r="I56" s="31">
        <f t="shared" si="1"/>
        <v>0</v>
      </c>
      <c r="J56" s="31" t="s">
        <v>159</v>
      </c>
      <c r="K56" s="31">
        <f t="shared" si="3"/>
        <v>0</v>
      </c>
      <c r="L56" s="31" t="s">
        <v>159</v>
      </c>
      <c r="M56" s="39">
        <v>0</v>
      </c>
      <c r="N56" s="43">
        <v>0</v>
      </c>
    </row>
    <row r="57" spans="1:14" ht="22.5" hidden="1" outlineLevel="1" x14ac:dyDescent="0.25">
      <c r="A57" s="12" t="s">
        <v>125</v>
      </c>
      <c r="B57" s="17" t="s">
        <v>126</v>
      </c>
      <c r="C57" s="22">
        <v>0</v>
      </c>
      <c r="D57" s="21">
        <v>25736.5</v>
      </c>
      <c r="E57" s="21">
        <v>25736.5</v>
      </c>
      <c r="F57" s="39">
        <v>57292.4</v>
      </c>
      <c r="G57" s="31">
        <f t="shared" si="5"/>
        <v>57292.4</v>
      </c>
      <c r="H57" s="31" t="s">
        <v>159</v>
      </c>
      <c r="I57" s="31">
        <f t="shared" si="1"/>
        <v>31555.9</v>
      </c>
      <c r="J57" s="31">
        <f t="shared" si="2"/>
        <v>222.6114662055835</v>
      </c>
      <c r="K57" s="31">
        <f t="shared" si="3"/>
        <v>31555.9</v>
      </c>
      <c r="L57" s="31">
        <f t="shared" si="4"/>
        <v>222.6114662055835</v>
      </c>
      <c r="M57" s="39"/>
      <c r="N57" s="43"/>
    </row>
    <row r="58" spans="1:14" ht="22.5" outlineLevel="1" x14ac:dyDescent="0.25">
      <c r="A58" s="12" t="s">
        <v>127</v>
      </c>
      <c r="B58" s="17" t="s">
        <v>8</v>
      </c>
      <c r="C58" s="22">
        <f>SUM(C59:C61)</f>
        <v>68825.899999999994</v>
      </c>
      <c r="D58" s="22">
        <f>SUM(D59:D61)</f>
        <v>92393.299999999988</v>
      </c>
      <c r="E58" s="22">
        <f>SUM(E59:E61)</f>
        <v>88675.9</v>
      </c>
      <c r="F58" s="39">
        <f>SUM(F59:F61)</f>
        <v>164407.1</v>
      </c>
      <c r="G58" s="31">
        <f t="shared" si="5"/>
        <v>95581.200000000012</v>
      </c>
      <c r="H58" s="31">
        <f t="shared" si="0"/>
        <v>238.87388323291088</v>
      </c>
      <c r="I58" s="31">
        <f t="shared" si="1"/>
        <v>72013.800000000017</v>
      </c>
      <c r="J58" s="31">
        <f t="shared" si="2"/>
        <v>177.94266467373717</v>
      </c>
      <c r="K58" s="31">
        <f t="shared" si="3"/>
        <v>75731.200000000012</v>
      </c>
      <c r="L58" s="31">
        <f t="shared" si="4"/>
        <v>185.40223442897116</v>
      </c>
      <c r="M58" s="39">
        <f>SUM(M59:M61)</f>
        <v>99802</v>
      </c>
      <c r="N58" s="39">
        <f>SUM(N59:N61)</f>
        <v>111802</v>
      </c>
    </row>
    <row r="59" spans="1:14" ht="22.5" hidden="1" outlineLevel="1" x14ac:dyDescent="0.25">
      <c r="A59" s="12" t="s">
        <v>128</v>
      </c>
      <c r="B59" s="17" t="s">
        <v>129</v>
      </c>
      <c r="C59" s="22">
        <v>57763.1</v>
      </c>
      <c r="D59" s="22">
        <v>76829.899999999994</v>
      </c>
      <c r="E59" s="22">
        <v>73579.899999999994</v>
      </c>
      <c r="F59" s="39">
        <v>136405.70000000001</v>
      </c>
      <c r="G59" s="31">
        <f t="shared" si="5"/>
        <v>78642.600000000006</v>
      </c>
      <c r="H59" s="31">
        <f t="shared" si="0"/>
        <v>236.14677882592869</v>
      </c>
      <c r="I59" s="31">
        <f t="shared" si="1"/>
        <v>59575.800000000017</v>
      </c>
      <c r="J59" s="31">
        <f t="shared" si="2"/>
        <v>177.54246719050789</v>
      </c>
      <c r="K59" s="31">
        <f t="shared" si="3"/>
        <v>62825.800000000017</v>
      </c>
      <c r="L59" s="31">
        <f t="shared" si="4"/>
        <v>185.38445961465021</v>
      </c>
      <c r="M59" s="39">
        <v>80418.600000000006</v>
      </c>
      <c r="N59" s="39">
        <v>84418.6</v>
      </c>
    </row>
    <row r="60" spans="1:14" s="2" customFormat="1" ht="22.5" hidden="1" x14ac:dyDescent="0.2">
      <c r="A60" s="12" t="s">
        <v>130</v>
      </c>
      <c r="B60" s="17" t="s">
        <v>131</v>
      </c>
      <c r="C60" s="22">
        <v>11062.8</v>
      </c>
      <c r="D60" s="21">
        <v>14312</v>
      </c>
      <c r="E60" s="21">
        <v>13844.6</v>
      </c>
      <c r="F60" s="39">
        <v>26471.9</v>
      </c>
      <c r="G60" s="31">
        <f t="shared" si="5"/>
        <v>15409.100000000002</v>
      </c>
      <c r="H60" s="31">
        <f t="shared" si="0"/>
        <v>239.2875221462921</v>
      </c>
      <c r="I60" s="31">
        <f t="shared" si="1"/>
        <v>12159.900000000001</v>
      </c>
      <c r="J60" s="31">
        <f t="shared" si="2"/>
        <v>184.96296813862494</v>
      </c>
      <c r="K60" s="31">
        <f t="shared" si="3"/>
        <v>12627.300000000001</v>
      </c>
      <c r="L60" s="31">
        <f t="shared" si="4"/>
        <v>191.20740216402064</v>
      </c>
      <c r="M60" s="39">
        <v>17853.900000000001</v>
      </c>
      <c r="N60" s="43">
        <v>25853.9</v>
      </c>
    </row>
    <row r="61" spans="1:14" hidden="1" outlineLevel="1" x14ac:dyDescent="0.25">
      <c r="A61" s="12" t="s">
        <v>132</v>
      </c>
      <c r="B61" s="17" t="s">
        <v>133</v>
      </c>
      <c r="C61" s="22">
        <v>0</v>
      </c>
      <c r="D61" s="23">
        <v>1251.4000000000001</v>
      </c>
      <c r="E61" s="23">
        <v>1251.4000000000001</v>
      </c>
      <c r="F61" s="39">
        <v>1529.5</v>
      </c>
      <c r="G61" s="31">
        <f t="shared" si="5"/>
        <v>1529.5</v>
      </c>
      <c r="H61" s="31" t="s">
        <v>159</v>
      </c>
      <c r="I61" s="31">
        <f t="shared" si="1"/>
        <v>278.09999999999991</v>
      </c>
      <c r="J61" s="31">
        <f t="shared" si="2"/>
        <v>122.22311011666933</v>
      </c>
      <c r="K61" s="31">
        <f t="shared" si="3"/>
        <v>278.09999999999991</v>
      </c>
      <c r="L61" s="31">
        <f t="shared" si="4"/>
        <v>122.22311011666933</v>
      </c>
      <c r="M61" s="39">
        <v>1529.5</v>
      </c>
      <c r="N61" s="43">
        <v>1529.5</v>
      </c>
    </row>
    <row r="62" spans="1:14" ht="22.5" outlineLevel="1" x14ac:dyDescent="0.25">
      <c r="A62" s="12" t="s">
        <v>134</v>
      </c>
      <c r="B62" s="17" t="s">
        <v>9</v>
      </c>
      <c r="C62" s="22">
        <f>SUM(C63:C66)</f>
        <v>19285.599999999999</v>
      </c>
      <c r="D62" s="22">
        <f>SUM(D63:D66)</f>
        <v>17699.099999999999</v>
      </c>
      <c r="E62" s="22">
        <f>SUM(E63:E66)</f>
        <v>17699.099999999999</v>
      </c>
      <c r="F62" s="39">
        <f>SUM(F63:F66)</f>
        <v>18985.8</v>
      </c>
      <c r="G62" s="31">
        <f t="shared" si="5"/>
        <v>-299.79999999999927</v>
      </c>
      <c r="H62" s="31">
        <f t="shared" si="0"/>
        <v>98.445472269465313</v>
      </c>
      <c r="I62" s="31">
        <f t="shared" si="1"/>
        <v>1286.7000000000007</v>
      </c>
      <c r="J62" s="31">
        <f t="shared" si="2"/>
        <v>107.26986117938199</v>
      </c>
      <c r="K62" s="31">
        <f t="shared" si="3"/>
        <v>1286.7000000000007</v>
      </c>
      <c r="L62" s="31">
        <f t="shared" si="4"/>
        <v>107.26986117938199</v>
      </c>
      <c r="M62" s="39">
        <f>SUM(M63:M66)</f>
        <v>18385.8</v>
      </c>
      <c r="N62" s="39">
        <f>SUM(N63:N66)</f>
        <v>18385.8</v>
      </c>
    </row>
    <row r="63" spans="1:14" ht="22.5" hidden="1" outlineLevel="1" x14ac:dyDescent="0.25">
      <c r="A63" s="12" t="s">
        <v>135</v>
      </c>
      <c r="B63" s="17" t="s">
        <v>136</v>
      </c>
      <c r="C63" s="22">
        <v>34.6</v>
      </c>
      <c r="D63" s="21">
        <v>1306</v>
      </c>
      <c r="E63" s="21">
        <v>40</v>
      </c>
      <c r="F63" s="39">
        <f>1318.9+304.5</f>
        <v>1623.4</v>
      </c>
      <c r="G63" s="31">
        <f t="shared" si="5"/>
        <v>1588.8000000000002</v>
      </c>
      <c r="H63" s="31">
        <f t="shared" si="0"/>
        <v>4691.9075144508679</v>
      </c>
      <c r="I63" s="31">
        <f t="shared" si="1"/>
        <v>317.40000000000009</v>
      </c>
      <c r="J63" s="31">
        <f t="shared" si="2"/>
        <v>124.30321592649311</v>
      </c>
      <c r="K63" s="31">
        <f t="shared" si="3"/>
        <v>1583.4</v>
      </c>
      <c r="L63" s="31">
        <f t="shared" si="4"/>
        <v>4058.5</v>
      </c>
      <c r="M63" s="39">
        <v>1318.9</v>
      </c>
      <c r="N63" s="43">
        <v>1318.9</v>
      </c>
    </row>
    <row r="64" spans="1:14" hidden="1" outlineLevel="1" x14ac:dyDescent="0.25">
      <c r="A64" s="12" t="s">
        <v>137</v>
      </c>
      <c r="B64" s="17" t="s">
        <v>138</v>
      </c>
      <c r="C64" s="22">
        <v>94.5</v>
      </c>
      <c r="D64" s="21">
        <v>90</v>
      </c>
      <c r="E64" s="21">
        <v>90</v>
      </c>
      <c r="F64" s="39">
        <v>16</v>
      </c>
      <c r="G64" s="31">
        <f t="shared" si="5"/>
        <v>-78.5</v>
      </c>
      <c r="H64" s="31">
        <f t="shared" si="0"/>
        <v>16.93121693121693</v>
      </c>
      <c r="I64" s="31">
        <f t="shared" si="1"/>
        <v>-74</v>
      </c>
      <c r="J64" s="31">
        <f t="shared" si="2"/>
        <v>17.777777777777779</v>
      </c>
      <c r="K64" s="31">
        <f t="shared" si="3"/>
        <v>-74</v>
      </c>
      <c r="L64" s="31">
        <f t="shared" si="4"/>
        <v>17.777777777777779</v>
      </c>
      <c r="M64" s="39">
        <v>16</v>
      </c>
      <c r="N64" s="43">
        <v>254</v>
      </c>
    </row>
    <row r="65" spans="1:14" ht="45" hidden="1" outlineLevel="1" x14ac:dyDescent="0.25">
      <c r="A65" s="12" t="s">
        <v>139</v>
      </c>
      <c r="B65" s="17" t="s">
        <v>140</v>
      </c>
      <c r="C65" s="22">
        <v>7029.1</v>
      </c>
      <c r="D65" s="21">
        <v>1837.7</v>
      </c>
      <c r="E65" s="21">
        <v>3103.6</v>
      </c>
      <c r="F65" s="39">
        <f>2346.4-304.5</f>
        <v>2041.9</v>
      </c>
      <c r="G65" s="31">
        <f t="shared" si="5"/>
        <v>-4987.2000000000007</v>
      </c>
      <c r="H65" s="31">
        <f t="shared" si="0"/>
        <v>29.049238167048415</v>
      </c>
      <c r="I65" s="31">
        <f t="shared" si="1"/>
        <v>204.20000000000005</v>
      </c>
      <c r="J65" s="31">
        <f t="shared" si="2"/>
        <v>111.11171573162105</v>
      </c>
      <c r="K65" s="31">
        <f t="shared" si="3"/>
        <v>-1061.6999999999998</v>
      </c>
      <c r="L65" s="31">
        <f t="shared" si="4"/>
        <v>65.791339090088925</v>
      </c>
      <c r="M65" s="39">
        <v>1746.4</v>
      </c>
      <c r="N65" s="43">
        <v>1508.4</v>
      </c>
    </row>
    <row r="66" spans="1:14" ht="22.5" hidden="1" x14ac:dyDescent="0.25">
      <c r="A66" s="12" t="s">
        <v>141</v>
      </c>
      <c r="B66" s="17" t="s">
        <v>142</v>
      </c>
      <c r="C66" s="22">
        <v>12127.4</v>
      </c>
      <c r="D66" s="21">
        <v>14465.4</v>
      </c>
      <c r="E66" s="21">
        <v>14465.5</v>
      </c>
      <c r="F66" s="39">
        <v>15304.5</v>
      </c>
      <c r="G66" s="31">
        <f t="shared" si="5"/>
        <v>3177.1000000000004</v>
      </c>
      <c r="H66" s="31">
        <f t="shared" si="0"/>
        <v>126.19770107360193</v>
      </c>
      <c r="I66" s="31">
        <f t="shared" si="1"/>
        <v>839.10000000000036</v>
      </c>
      <c r="J66" s="31">
        <f t="shared" si="2"/>
        <v>105.80073831349289</v>
      </c>
      <c r="K66" s="31">
        <f t="shared" si="3"/>
        <v>839</v>
      </c>
      <c r="L66" s="31">
        <f t="shared" si="4"/>
        <v>105.80000691299989</v>
      </c>
      <c r="M66" s="39">
        <v>15304.5</v>
      </c>
      <c r="N66" s="39">
        <v>15304.5</v>
      </c>
    </row>
    <row r="67" spans="1:14" s="2" customFormat="1" ht="14.25" outlineLevel="1" x14ac:dyDescent="0.2">
      <c r="A67" s="12" t="s">
        <v>143</v>
      </c>
      <c r="B67" s="17" t="s">
        <v>10</v>
      </c>
      <c r="C67" s="22">
        <f>SUM(C68:C70)</f>
        <v>91110.6</v>
      </c>
      <c r="D67" s="22">
        <f>SUM(D68:D70)</f>
        <v>88881.8</v>
      </c>
      <c r="E67" s="22">
        <f>SUM(E68:E70)</f>
        <v>89618.2</v>
      </c>
      <c r="F67" s="39">
        <f>SUM(F68:F70)</f>
        <v>81820.800000000003</v>
      </c>
      <c r="G67" s="31">
        <f t="shared" si="5"/>
        <v>-9289.8000000000029</v>
      </c>
      <c r="H67" s="31">
        <f t="shared" si="0"/>
        <v>89.803820850702337</v>
      </c>
      <c r="I67" s="31">
        <f t="shared" si="1"/>
        <v>-7061</v>
      </c>
      <c r="J67" s="31">
        <f t="shared" si="2"/>
        <v>92.055741445380264</v>
      </c>
      <c r="K67" s="31">
        <f t="shared" si="3"/>
        <v>-7797.3999999999942</v>
      </c>
      <c r="L67" s="31">
        <f t="shared" si="4"/>
        <v>91.299311970113223</v>
      </c>
      <c r="M67" s="39">
        <f>SUM(M68:M70)</f>
        <v>87346.8</v>
      </c>
      <c r="N67" s="39">
        <f>SUM(N68:N70)</f>
        <v>90957.5</v>
      </c>
    </row>
    <row r="68" spans="1:14" hidden="1" x14ac:dyDescent="0.25">
      <c r="A68" s="12" t="s">
        <v>144</v>
      </c>
      <c r="B68" s="17" t="s">
        <v>145</v>
      </c>
      <c r="C68" s="22">
        <v>70603.8</v>
      </c>
      <c r="D68" s="21">
        <v>63655.9</v>
      </c>
      <c r="E68" s="21">
        <v>63655.9</v>
      </c>
      <c r="F68" s="39">
        <v>54621.3</v>
      </c>
      <c r="G68" s="31">
        <f t="shared" si="5"/>
        <v>-15982.5</v>
      </c>
      <c r="H68" s="31">
        <f t="shared" si="0"/>
        <v>77.363116432826558</v>
      </c>
      <c r="I68" s="31">
        <f t="shared" si="1"/>
        <v>-9034.5999999999985</v>
      </c>
      <c r="J68" s="31">
        <f t="shared" si="2"/>
        <v>85.807128640078929</v>
      </c>
      <c r="K68" s="31">
        <f t="shared" si="3"/>
        <v>-9034.5999999999985</v>
      </c>
      <c r="L68" s="31">
        <f t="shared" si="4"/>
        <v>85.807128640078929</v>
      </c>
      <c r="M68" s="39">
        <f>59777.5-0.7</f>
        <v>59776.800000000003</v>
      </c>
      <c r="N68" s="39">
        <f>63262.4-0.7</f>
        <v>63261.700000000004</v>
      </c>
    </row>
    <row r="69" spans="1:14" s="2" customFormat="1" ht="22.5" hidden="1" x14ac:dyDescent="0.2">
      <c r="A69" s="12" t="s">
        <v>146</v>
      </c>
      <c r="B69" s="17" t="s">
        <v>147</v>
      </c>
      <c r="C69" s="22">
        <v>9023.7000000000007</v>
      </c>
      <c r="D69" s="21">
        <v>10871.6</v>
      </c>
      <c r="E69" s="21">
        <v>11608</v>
      </c>
      <c r="F69" s="39">
        <v>12562.5</v>
      </c>
      <c r="G69" s="31">
        <f t="shared" si="5"/>
        <v>3538.7999999999993</v>
      </c>
      <c r="H69" s="31">
        <f t="shared" si="0"/>
        <v>139.21672927956382</v>
      </c>
      <c r="I69" s="31">
        <f t="shared" si="1"/>
        <v>1690.8999999999996</v>
      </c>
      <c r="J69" s="31">
        <f t="shared" si="2"/>
        <v>115.55336840943376</v>
      </c>
      <c r="K69" s="31">
        <f t="shared" si="3"/>
        <v>954.5</v>
      </c>
      <c r="L69" s="31">
        <f t="shared" si="4"/>
        <v>108.22277739490008</v>
      </c>
      <c r="M69" s="39">
        <v>12370.7</v>
      </c>
      <c r="N69" s="43">
        <v>12308.4</v>
      </c>
    </row>
    <row r="70" spans="1:14" s="2" customFormat="1" ht="22.5" hidden="1" x14ac:dyDescent="0.2">
      <c r="A70" s="12" t="s">
        <v>148</v>
      </c>
      <c r="B70" s="17" t="s">
        <v>149</v>
      </c>
      <c r="C70" s="22">
        <v>11483.1</v>
      </c>
      <c r="D70" s="21">
        <v>14354.3</v>
      </c>
      <c r="E70" s="21">
        <v>14354.3</v>
      </c>
      <c r="F70" s="39">
        <v>14637</v>
      </c>
      <c r="G70" s="31">
        <f t="shared" si="5"/>
        <v>3153.8999999999996</v>
      </c>
      <c r="H70" s="31">
        <f t="shared" si="0"/>
        <v>127.46557985213052</v>
      </c>
      <c r="I70" s="31">
        <f t="shared" si="1"/>
        <v>282.70000000000073</v>
      </c>
      <c r="J70" s="31">
        <f t="shared" si="2"/>
        <v>101.96944469601443</v>
      </c>
      <c r="K70" s="31">
        <f t="shared" si="3"/>
        <v>282.70000000000073</v>
      </c>
      <c r="L70" s="31">
        <f t="shared" si="4"/>
        <v>101.96944469601443</v>
      </c>
      <c r="M70" s="39">
        <v>15199.3</v>
      </c>
      <c r="N70" s="43">
        <v>15387.4</v>
      </c>
    </row>
    <row r="71" spans="1:14" outlineLevel="1" x14ac:dyDescent="0.25">
      <c r="A71" s="14" t="s">
        <v>150</v>
      </c>
      <c r="B71" s="17" t="s">
        <v>151</v>
      </c>
      <c r="C71" s="22">
        <f>SUM(C72:C77)</f>
        <v>58778.7</v>
      </c>
      <c r="D71" s="22">
        <f>SUM(D72:D77)</f>
        <v>62166.5</v>
      </c>
      <c r="E71" s="22">
        <f>SUM(E72:E77)</f>
        <v>63383.8</v>
      </c>
      <c r="F71" s="46">
        <f>SUM(F72:F77)</f>
        <v>28602.5</v>
      </c>
      <c r="G71" s="31">
        <f t="shared" si="5"/>
        <v>-30176.199999999997</v>
      </c>
      <c r="H71" s="31">
        <f t="shared" si="0"/>
        <v>48.661334803253567</v>
      </c>
      <c r="I71" s="31">
        <f t="shared" si="1"/>
        <v>-33564</v>
      </c>
      <c r="J71" s="31">
        <f t="shared" si="2"/>
        <v>46.009506727900074</v>
      </c>
      <c r="K71" s="31">
        <f t="shared" si="3"/>
        <v>-34781.300000000003</v>
      </c>
      <c r="L71" s="31">
        <f t="shared" si="4"/>
        <v>45.12588390093368</v>
      </c>
      <c r="M71" s="46">
        <f>SUM(M72:M77)</f>
        <v>26185.8</v>
      </c>
      <c r="N71" s="46">
        <f>SUM(N72:N77)</f>
        <v>26185.8</v>
      </c>
    </row>
    <row r="72" spans="1:14" ht="22.5" hidden="1" x14ac:dyDescent="0.25">
      <c r="A72" s="12" t="s">
        <v>22</v>
      </c>
      <c r="B72" s="17" t="s">
        <v>152</v>
      </c>
      <c r="C72" s="22">
        <v>17604.099999999999</v>
      </c>
      <c r="D72" s="23">
        <v>16328.6</v>
      </c>
      <c r="E72" s="23">
        <v>16328.6</v>
      </c>
      <c r="F72" s="42">
        <v>16528.599999999999</v>
      </c>
      <c r="G72" s="31">
        <f t="shared" si="5"/>
        <v>-1075.5</v>
      </c>
      <c r="H72" s="31">
        <f t="shared" si="0"/>
        <v>93.890627751489703</v>
      </c>
      <c r="I72" s="31">
        <f t="shared" si="1"/>
        <v>199.99999999999818</v>
      </c>
      <c r="J72" s="31">
        <f t="shared" si="2"/>
        <v>101.22484475092782</v>
      </c>
      <c r="K72" s="31">
        <f t="shared" si="3"/>
        <v>199.99999999999818</v>
      </c>
      <c r="L72" s="31">
        <f>F72/E72*100</f>
        <v>101.22484475092782</v>
      </c>
      <c r="M72" s="42">
        <v>16338.6</v>
      </c>
      <c r="N72" s="42">
        <v>16338.6</v>
      </c>
    </row>
    <row r="73" spans="1:14" ht="22.5" hidden="1" x14ac:dyDescent="0.25">
      <c r="A73" s="12" t="s">
        <v>21</v>
      </c>
      <c r="B73" s="17" t="s">
        <v>153</v>
      </c>
      <c r="C73" s="22">
        <v>11607.7</v>
      </c>
      <c r="D73" s="23">
        <v>17074.5</v>
      </c>
      <c r="E73" s="23">
        <v>18374.8</v>
      </c>
      <c r="F73" s="42">
        <v>7726.7</v>
      </c>
      <c r="G73" s="31">
        <f t="shared" si="5"/>
        <v>-3881.0000000000009</v>
      </c>
      <c r="H73" s="31">
        <f t="shared" ref="H73:H77" si="6">F73/C73*100</f>
        <v>66.565297173427979</v>
      </c>
      <c r="I73" s="31">
        <f t="shared" ref="I73:I77" si="7">F73-D73</f>
        <v>-9347.7999999999993</v>
      </c>
      <c r="J73" s="31">
        <f t="shared" ref="J73:J78" si="8">F73/D73*100</f>
        <v>45.252862455708801</v>
      </c>
      <c r="K73" s="31">
        <f t="shared" ref="K73:K78" si="9">F73-E73</f>
        <v>-10648.099999999999</v>
      </c>
      <c r="L73" s="31">
        <f t="shared" ref="L73:L78" si="10">F73/E73*100</f>
        <v>42.050525720007833</v>
      </c>
      <c r="M73" s="42">
        <v>5500</v>
      </c>
      <c r="N73" s="42">
        <v>5500</v>
      </c>
    </row>
    <row r="74" spans="1:14" ht="22.5" hidden="1" x14ac:dyDescent="0.25">
      <c r="A74" s="12" t="s">
        <v>20</v>
      </c>
      <c r="B74" s="17" t="s">
        <v>154</v>
      </c>
      <c r="C74" s="22">
        <v>4337.5</v>
      </c>
      <c r="D74" s="23">
        <v>4388.2</v>
      </c>
      <c r="E74" s="23">
        <v>4305.2</v>
      </c>
      <c r="F74" s="42">
        <v>4347.2</v>
      </c>
      <c r="G74" s="31">
        <f t="shared" ref="G74:G77" si="11">F74-C74</f>
        <v>9.6999999999998181</v>
      </c>
      <c r="H74" s="31">
        <f t="shared" si="6"/>
        <v>100.2236311239193</v>
      </c>
      <c r="I74" s="31">
        <f t="shared" si="7"/>
        <v>-41</v>
      </c>
      <c r="J74" s="31">
        <f t="shared" si="8"/>
        <v>99.065676131443411</v>
      </c>
      <c r="K74" s="31">
        <f t="shared" si="9"/>
        <v>42</v>
      </c>
      <c r="L74" s="31">
        <f t="shared" si="10"/>
        <v>100.97556443370807</v>
      </c>
      <c r="M74" s="42">
        <v>4347.2</v>
      </c>
      <c r="N74" s="42">
        <v>4347.2</v>
      </c>
    </row>
    <row r="75" spans="1:14" ht="22.5" hidden="1" x14ac:dyDescent="0.25">
      <c r="A75" s="12" t="s">
        <v>19</v>
      </c>
      <c r="B75" s="17" t="s">
        <v>155</v>
      </c>
      <c r="C75" s="22">
        <v>5232.7</v>
      </c>
      <c r="D75" s="23">
        <v>12176.4</v>
      </c>
      <c r="E75" s="23">
        <v>12176.4</v>
      </c>
      <c r="F75" s="42">
        <v>0</v>
      </c>
      <c r="G75" s="31">
        <f t="shared" si="11"/>
        <v>-5232.7</v>
      </c>
      <c r="H75" s="31">
        <f t="shared" si="6"/>
        <v>0</v>
      </c>
      <c r="I75" s="31">
        <f t="shared" si="7"/>
        <v>-12176.4</v>
      </c>
      <c r="J75" s="31">
        <f t="shared" si="8"/>
        <v>0</v>
      </c>
      <c r="K75" s="31">
        <f t="shared" si="9"/>
        <v>-12176.4</v>
      </c>
      <c r="L75" s="31">
        <f t="shared" si="10"/>
        <v>0</v>
      </c>
      <c r="M75" s="42">
        <v>0</v>
      </c>
      <c r="N75" s="42">
        <v>0</v>
      </c>
    </row>
    <row r="76" spans="1:14" ht="22.5" hidden="1" x14ac:dyDescent="0.25">
      <c r="A76" s="12" t="s">
        <v>18</v>
      </c>
      <c r="B76" s="17" t="s">
        <v>156</v>
      </c>
      <c r="C76" s="22">
        <v>18980.7</v>
      </c>
      <c r="D76" s="23">
        <v>12198.8</v>
      </c>
      <c r="E76" s="23">
        <v>12198.8</v>
      </c>
      <c r="F76" s="42">
        <v>0</v>
      </c>
      <c r="G76" s="31">
        <f t="shared" si="11"/>
        <v>-18980.7</v>
      </c>
      <c r="H76" s="31">
        <f t="shared" si="6"/>
        <v>0</v>
      </c>
      <c r="I76" s="31">
        <f t="shared" si="7"/>
        <v>-12198.8</v>
      </c>
      <c r="J76" s="31">
        <f t="shared" si="8"/>
        <v>0</v>
      </c>
      <c r="K76" s="31">
        <f t="shared" si="9"/>
        <v>-12198.8</v>
      </c>
      <c r="L76" s="31">
        <f t="shared" si="10"/>
        <v>0</v>
      </c>
      <c r="M76" s="42">
        <v>0</v>
      </c>
      <c r="N76" s="42">
        <v>0</v>
      </c>
    </row>
    <row r="77" spans="1:14" hidden="1" x14ac:dyDescent="0.25">
      <c r="A77" s="12" t="s">
        <v>17</v>
      </c>
      <c r="B77" s="17" t="s">
        <v>157</v>
      </c>
      <c r="C77" s="22">
        <v>1016</v>
      </c>
      <c r="D77" s="23">
        <v>0</v>
      </c>
      <c r="E77" s="23">
        <v>0</v>
      </c>
      <c r="F77" s="42">
        <v>0</v>
      </c>
      <c r="G77" s="31">
        <f t="shared" si="11"/>
        <v>-1016</v>
      </c>
      <c r="H77" s="31">
        <f t="shared" si="6"/>
        <v>0</v>
      </c>
      <c r="I77" s="31">
        <f t="shared" si="7"/>
        <v>0</v>
      </c>
      <c r="J77" s="31" t="s">
        <v>159</v>
      </c>
      <c r="K77" s="31">
        <f t="shared" si="9"/>
        <v>0</v>
      </c>
      <c r="L77" s="31" t="s">
        <v>159</v>
      </c>
      <c r="M77" s="42">
        <v>0</v>
      </c>
      <c r="N77" s="42">
        <v>0</v>
      </c>
    </row>
    <row r="78" spans="1:14" x14ac:dyDescent="0.25">
      <c r="A78" s="100" t="s">
        <v>158</v>
      </c>
      <c r="B78" s="101"/>
      <c r="C78" s="47">
        <f>C71+C67+C62+C58+C46+C32+C24+C19+C15+C8</f>
        <v>5522782.5</v>
      </c>
      <c r="D78" s="38">
        <f>D71+D67+D62+D58+D46+D32+D24+D19+D15+D8</f>
        <v>6507328.3999999994</v>
      </c>
      <c r="E78" s="38">
        <f>E71+E67+E62+E58+E46+E32+E24+E19+E15+E8</f>
        <v>6512171.7000000002</v>
      </c>
      <c r="F78" s="38">
        <f>F71+F67+F62+F58+F46+F32+F24+F19+F15+F8</f>
        <v>6484778.2999999998</v>
      </c>
      <c r="G78" s="48">
        <f>F78-C78</f>
        <v>961995.79999999981</v>
      </c>
      <c r="H78" s="48">
        <f>F78/C78*100</f>
        <v>117.41867980497149</v>
      </c>
      <c r="I78" s="48">
        <f>F78-D78</f>
        <v>-22550.099999999627</v>
      </c>
      <c r="J78" s="48">
        <f t="shared" si="8"/>
        <v>99.653466082947347</v>
      </c>
      <c r="K78" s="48">
        <f t="shared" si="9"/>
        <v>-27393.400000000373</v>
      </c>
      <c r="L78" s="48">
        <f t="shared" si="10"/>
        <v>99.57935077172489</v>
      </c>
      <c r="M78" s="38">
        <f>M71+M67+M62+M58+M46+M32+M24+M19+M15+M8</f>
        <v>4686893.7000000011</v>
      </c>
      <c r="N78" s="38">
        <f>N71+N67+N62+N58+N46+N32+N24+N19+N15+N8</f>
        <v>4491224.8999999994</v>
      </c>
    </row>
  </sheetData>
  <mergeCells count="18">
    <mergeCell ref="A78:B78"/>
    <mergeCell ref="M5:N5"/>
    <mergeCell ref="K6:L6"/>
    <mergeCell ref="M6:M7"/>
    <mergeCell ref="N6:N7"/>
    <mergeCell ref="I6:J6"/>
    <mergeCell ref="A1:B1"/>
    <mergeCell ref="A2:L2"/>
    <mergeCell ref="A3:L3"/>
    <mergeCell ref="A4:L4"/>
    <mergeCell ref="A5:A7"/>
    <mergeCell ref="B5:B7"/>
    <mergeCell ref="C5:C7"/>
    <mergeCell ref="D5:D7"/>
    <mergeCell ref="E5:E7"/>
    <mergeCell ref="F5:F7"/>
    <mergeCell ref="G6:H6"/>
    <mergeCell ref="G5:L5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8&lt;/string&gt;&#10;    &lt;string&gt;26.10.2019&lt;/string&gt;&#10;  &lt;/DateInfo&gt;&#10;  &lt;Code&gt;2454446_28Y10EVVF&lt;/Code&gt;&#10;  &lt;ObjectCode&gt;SQUERY_ANAL_ISP_BUDG&lt;/ObjectCode&gt;&#10;  &lt;DocName&gt;Общий&lt;/DocName&gt;&#10;  &lt;VariantName&gt;Общий&lt;/VariantName&gt;&#10;  &lt;VariantLink&gt;3377024&lt;/VariantLink&gt;&#10;  &lt;SvodReportLink xsi:nil=&quot;true&quot; /&gt;&#10;  &lt;ReportLink&gt;325652&lt;/ReportLink&gt;&#10;  &lt;Note&gt;01.01.2018 - 26.10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F8A73D-06BD-4274-9362-C4257DF12A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Подпрогр. и непрогр. </vt:lpstr>
      <vt:lpstr>МП</vt:lpstr>
      <vt:lpstr>'Подпрогр. и непрогр.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AGARKOVA\Агаркова ОН</dc:creator>
  <cp:lastModifiedBy>Агаркова ОН</cp:lastModifiedBy>
  <cp:lastPrinted>2023-11-07T07:17:43Z</cp:lastPrinted>
  <dcterms:created xsi:type="dcterms:W3CDTF">2019-10-26T06:46:54Z</dcterms:created>
  <dcterms:modified xsi:type="dcterms:W3CDTF">2025-11-07T09:36:43Z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Общий</vt:lpwstr>
  </property>
  <property fmtid="{D5CDD505-2E9C-101B-9397-08002B2CF9AE}" pid="3" name="Версия клиента">
    <vt:lpwstr>19.2.24.10170</vt:lpwstr>
  </property>
  <property fmtid="{D5CDD505-2E9C-101B-9397-08002B2CF9AE}" pid="4" name="Версия базы">
    <vt:lpwstr>18.1.1262.2560080</vt:lpwstr>
  </property>
  <property fmtid="{D5CDD505-2E9C-101B-9397-08002B2CF9AE}" pid="5" name="Тип сервера">
    <vt:lpwstr>MSSQL</vt:lpwstr>
  </property>
  <property fmtid="{D5CDD505-2E9C-101B-9397-08002B2CF9AE}" pid="6" name="Сервер">
    <vt:lpwstr>ITO</vt:lpwstr>
  </property>
  <property fmtid="{D5CDD505-2E9C-101B-9397-08002B2CF9AE}" pid="7" name="База">
    <vt:lpwstr>Budjet_2018</vt:lpwstr>
  </property>
  <property fmtid="{D5CDD505-2E9C-101B-9397-08002B2CF9AE}" pid="8" name="Пользователь">
    <vt:lpwstr>agarkova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Общий</vt:lpwstr>
  </property>
  <property fmtid="{D5CDD505-2E9C-101B-9397-08002B2CF9AE}" pid="11" name="Код отчета">
    <vt:lpwstr>2454446_28Y10EVVF</vt:lpwstr>
  </property>
  <property fmtid="{D5CDD505-2E9C-101B-9397-08002B2CF9AE}" pid="12" name="Локальная база">
    <vt:lpwstr>не используется</vt:lpwstr>
  </property>
</Properties>
</file>